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2012г" sheetId="1" r:id="rId1"/>
    <sheet name="2013г " sheetId="4" r:id="rId2"/>
    <sheet name="2014г " sheetId="11" r:id="rId3"/>
  </sheets>
  <calcPr calcId="125725"/>
</workbook>
</file>

<file path=xl/calcChain.xml><?xml version="1.0" encoding="utf-8"?>
<calcChain xmlns="http://schemas.openxmlformats.org/spreadsheetml/2006/main">
  <c r="N10" i="11"/>
  <c r="N51"/>
  <c r="B72"/>
  <c r="N89" l="1"/>
  <c r="N88"/>
  <c r="M87"/>
  <c r="L87"/>
  <c r="K87"/>
  <c r="J87"/>
  <c r="I87"/>
  <c r="H87"/>
  <c r="G87"/>
  <c r="F87"/>
  <c r="E87"/>
  <c r="D87"/>
  <c r="C87"/>
  <c r="B87"/>
  <c r="N86"/>
  <c r="N81"/>
  <c r="N80"/>
  <c r="M79"/>
  <c r="L79"/>
  <c r="K79"/>
  <c r="J79"/>
  <c r="I79"/>
  <c r="H79"/>
  <c r="G79"/>
  <c r="F79"/>
  <c r="E79"/>
  <c r="D79"/>
  <c r="C79"/>
  <c r="B79"/>
  <c r="M78"/>
  <c r="M82" s="1"/>
  <c r="L78"/>
  <c r="L82" s="1"/>
  <c r="K78"/>
  <c r="K82" s="1"/>
  <c r="J78"/>
  <c r="J82" s="1"/>
  <c r="I78"/>
  <c r="I82" s="1"/>
  <c r="H78"/>
  <c r="H82" s="1"/>
  <c r="G78"/>
  <c r="G82" s="1"/>
  <c r="F78"/>
  <c r="F82" s="1"/>
  <c r="E78"/>
  <c r="E82" s="1"/>
  <c r="D78"/>
  <c r="D82" s="1"/>
  <c r="C78"/>
  <c r="C82" s="1"/>
  <c r="B78"/>
  <c r="B82" s="1"/>
  <c r="N77"/>
  <c r="N72"/>
  <c r="N71"/>
  <c r="N70"/>
  <c r="N69"/>
  <c r="N68"/>
  <c r="M67"/>
  <c r="L67"/>
  <c r="K67"/>
  <c r="J67"/>
  <c r="I67"/>
  <c r="H67"/>
  <c r="G67"/>
  <c r="F67"/>
  <c r="E67"/>
  <c r="D67"/>
  <c r="C67"/>
  <c r="B67"/>
  <c r="N66"/>
  <c r="N65"/>
  <c r="N64"/>
  <c r="N63"/>
  <c r="M62"/>
  <c r="L62"/>
  <c r="K62"/>
  <c r="J62"/>
  <c r="I62"/>
  <c r="H62"/>
  <c r="G62"/>
  <c r="F62"/>
  <c r="E62"/>
  <c r="D62"/>
  <c r="C62"/>
  <c r="B62"/>
  <c r="M61"/>
  <c r="M73" s="1"/>
  <c r="L61"/>
  <c r="L73" s="1"/>
  <c r="K61"/>
  <c r="K73" s="1"/>
  <c r="J61"/>
  <c r="J73" s="1"/>
  <c r="I61"/>
  <c r="I73" s="1"/>
  <c r="H61"/>
  <c r="H73" s="1"/>
  <c r="G61"/>
  <c r="G73" s="1"/>
  <c r="F61"/>
  <c r="F73" s="1"/>
  <c r="E61"/>
  <c r="E73" s="1"/>
  <c r="D61"/>
  <c r="D73" s="1"/>
  <c r="C61"/>
  <c r="C73" s="1"/>
  <c r="B61"/>
  <c r="B73" s="1"/>
  <c r="N60"/>
  <c r="N55"/>
  <c r="N54"/>
  <c r="N53"/>
  <c r="N52"/>
  <c r="N50"/>
  <c r="M49"/>
  <c r="L49"/>
  <c r="K49"/>
  <c r="J49"/>
  <c r="I49"/>
  <c r="H49"/>
  <c r="G49"/>
  <c r="F49"/>
  <c r="E49"/>
  <c r="D49"/>
  <c r="C49"/>
  <c r="B49"/>
  <c r="N48"/>
  <c r="N47"/>
  <c r="N46"/>
  <c r="N45"/>
  <c r="N44"/>
  <c r="N43"/>
  <c r="M42"/>
  <c r="L42"/>
  <c r="K42"/>
  <c r="J42"/>
  <c r="I42"/>
  <c r="H42"/>
  <c r="G42"/>
  <c r="F42"/>
  <c r="E42"/>
  <c r="D42"/>
  <c r="C42"/>
  <c r="B42"/>
  <c r="M41"/>
  <c r="M56" s="1"/>
  <c r="L41"/>
  <c r="L56" s="1"/>
  <c r="K41"/>
  <c r="K56" s="1"/>
  <c r="J41"/>
  <c r="J56" s="1"/>
  <c r="I41"/>
  <c r="I56" s="1"/>
  <c r="H41"/>
  <c r="H56" s="1"/>
  <c r="G41"/>
  <c r="G56" s="1"/>
  <c r="F41"/>
  <c r="F56" s="1"/>
  <c r="E41"/>
  <c r="E56" s="1"/>
  <c r="D41"/>
  <c r="D56" s="1"/>
  <c r="C41"/>
  <c r="C56" s="1"/>
  <c r="B41"/>
  <c r="N40"/>
  <c r="N35"/>
  <c r="N34"/>
  <c r="N33"/>
  <c r="N32"/>
  <c r="N31"/>
  <c r="N30"/>
  <c r="M29"/>
  <c r="L29"/>
  <c r="K29"/>
  <c r="J29"/>
  <c r="I29"/>
  <c r="H29"/>
  <c r="G29"/>
  <c r="F29"/>
  <c r="E29"/>
  <c r="D29"/>
  <c r="C29"/>
  <c r="B29"/>
  <c r="N28"/>
  <c r="N27"/>
  <c r="N26"/>
  <c r="N25"/>
  <c r="M24"/>
  <c r="L24"/>
  <c r="K24"/>
  <c r="J24"/>
  <c r="I24"/>
  <c r="H24"/>
  <c r="G24"/>
  <c r="F24"/>
  <c r="E24"/>
  <c r="D24"/>
  <c r="C24"/>
  <c r="B24"/>
  <c r="M23"/>
  <c r="M36" s="1"/>
  <c r="L23"/>
  <c r="L36" s="1"/>
  <c r="K23"/>
  <c r="K36" s="1"/>
  <c r="J23"/>
  <c r="J36" s="1"/>
  <c r="I23"/>
  <c r="I36" s="1"/>
  <c r="H23"/>
  <c r="H36" s="1"/>
  <c r="G23"/>
  <c r="G36" s="1"/>
  <c r="F23"/>
  <c r="F36" s="1"/>
  <c r="E23"/>
  <c r="E36" s="1"/>
  <c r="D23"/>
  <c r="D36" s="1"/>
  <c r="C23"/>
  <c r="C36" s="1"/>
  <c r="B23"/>
  <c r="B36" s="1"/>
  <c r="N22"/>
  <c r="N17"/>
  <c r="N16"/>
  <c r="N15"/>
  <c r="N14"/>
  <c r="N13"/>
  <c r="M12"/>
  <c r="L12"/>
  <c r="K12"/>
  <c r="J12"/>
  <c r="I12"/>
  <c r="H12"/>
  <c r="G12"/>
  <c r="F12"/>
  <c r="E12"/>
  <c r="D12"/>
  <c r="C12"/>
  <c r="B12"/>
  <c r="N11"/>
  <c r="N9"/>
  <c r="N8"/>
  <c r="M7"/>
  <c r="L7"/>
  <c r="K7"/>
  <c r="J7"/>
  <c r="I7"/>
  <c r="H7"/>
  <c r="G7"/>
  <c r="F7"/>
  <c r="E7"/>
  <c r="D7"/>
  <c r="C7"/>
  <c r="B7"/>
  <c r="C6"/>
  <c r="C18" s="1"/>
  <c r="N5"/>
  <c r="B97" i="4"/>
  <c r="B98"/>
  <c r="B99"/>
  <c r="B100"/>
  <c r="B96"/>
  <c r="B95" s="1"/>
  <c r="L85"/>
  <c r="K85"/>
  <c r="J85"/>
  <c r="I85"/>
  <c r="H85"/>
  <c r="G85"/>
  <c r="F85"/>
  <c r="E85"/>
  <c r="D85"/>
  <c r="C85"/>
  <c r="N85"/>
  <c r="M85"/>
  <c r="O86"/>
  <c r="L45"/>
  <c r="O51"/>
  <c r="O87"/>
  <c r="O58"/>
  <c r="O44"/>
  <c r="O50"/>
  <c r="O14"/>
  <c r="O78"/>
  <c r="O79"/>
  <c r="N77"/>
  <c r="M77"/>
  <c r="L77"/>
  <c r="L76" s="1"/>
  <c r="L80" s="1"/>
  <c r="K77"/>
  <c r="K76" s="1"/>
  <c r="K80" s="1"/>
  <c r="J77"/>
  <c r="I77"/>
  <c r="H77"/>
  <c r="H76" s="1"/>
  <c r="H80" s="1"/>
  <c r="G77"/>
  <c r="F77"/>
  <c r="E77"/>
  <c r="C77"/>
  <c r="C76" s="1"/>
  <c r="C80" s="1"/>
  <c r="D77"/>
  <c r="B71"/>
  <c r="O52"/>
  <c r="O84"/>
  <c r="N76"/>
  <c r="N80" s="1"/>
  <c r="J76"/>
  <c r="J80" s="1"/>
  <c r="F76"/>
  <c r="F80" s="1"/>
  <c r="E76"/>
  <c r="E80" s="1"/>
  <c r="D76"/>
  <c r="D80" s="1"/>
  <c r="M76"/>
  <c r="M80" s="1"/>
  <c r="I76"/>
  <c r="I80" s="1"/>
  <c r="G76"/>
  <c r="G80" s="1"/>
  <c r="O75"/>
  <c r="O70"/>
  <c r="O69"/>
  <c r="O68"/>
  <c r="O67"/>
  <c r="O66"/>
  <c r="N65"/>
  <c r="M65"/>
  <c r="L65"/>
  <c r="K65"/>
  <c r="J65"/>
  <c r="I65"/>
  <c r="H65"/>
  <c r="G65"/>
  <c r="F65"/>
  <c r="E65"/>
  <c r="D65"/>
  <c r="C65"/>
  <c r="O64"/>
  <c r="O63"/>
  <c r="O62"/>
  <c r="O61"/>
  <c r="N60"/>
  <c r="N59" s="1"/>
  <c r="N71" s="1"/>
  <c r="M60"/>
  <c r="L60"/>
  <c r="L59" s="1"/>
  <c r="L71" s="1"/>
  <c r="K60"/>
  <c r="J60"/>
  <c r="J59" s="1"/>
  <c r="J71" s="1"/>
  <c r="I60"/>
  <c r="H60"/>
  <c r="H59" s="1"/>
  <c r="H71" s="1"/>
  <c r="G60"/>
  <c r="F60"/>
  <c r="F59" s="1"/>
  <c r="F71" s="1"/>
  <c r="E60"/>
  <c r="D60"/>
  <c r="D59" s="1"/>
  <c r="D71" s="1"/>
  <c r="C60"/>
  <c r="K59"/>
  <c r="K71" s="1"/>
  <c r="G59"/>
  <c r="G71" s="1"/>
  <c r="C59"/>
  <c r="C71" s="1"/>
  <c r="O53"/>
  <c r="O49"/>
  <c r="N48"/>
  <c r="M48"/>
  <c r="L48"/>
  <c r="K48"/>
  <c r="J48"/>
  <c r="I48"/>
  <c r="H48"/>
  <c r="G48"/>
  <c r="F48"/>
  <c r="E48"/>
  <c r="D48"/>
  <c r="C48"/>
  <c r="O47"/>
  <c r="O46"/>
  <c r="O45"/>
  <c r="O43"/>
  <c r="O42"/>
  <c r="N41"/>
  <c r="M41"/>
  <c r="L41"/>
  <c r="K41"/>
  <c r="J41"/>
  <c r="I41"/>
  <c r="H41"/>
  <c r="G41"/>
  <c r="F41"/>
  <c r="E41"/>
  <c r="D41"/>
  <c r="D40" s="1"/>
  <c r="D54" s="1"/>
  <c r="C41"/>
  <c r="F40"/>
  <c r="F54" s="1"/>
  <c r="O39"/>
  <c r="O34"/>
  <c r="O33"/>
  <c r="O32"/>
  <c r="O31"/>
  <c r="O30"/>
  <c r="O29"/>
  <c r="N28"/>
  <c r="M28"/>
  <c r="L28"/>
  <c r="K28"/>
  <c r="J28"/>
  <c r="I28"/>
  <c r="H28"/>
  <c r="G28"/>
  <c r="F28"/>
  <c r="E28"/>
  <c r="D28"/>
  <c r="C28"/>
  <c r="O27"/>
  <c r="O26"/>
  <c r="O25"/>
  <c r="O24"/>
  <c r="N23"/>
  <c r="M23"/>
  <c r="L23"/>
  <c r="K23"/>
  <c r="J23"/>
  <c r="I23"/>
  <c r="H23"/>
  <c r="G23"/>
  <c r="F23"/>
  <c r="E23"/>
  <c r="D23"/>
  <c r="C23"/>
  <c r="N22"/>
  <c r="N35" s="1"/>
  <c r="M22"/>
  <c r="M35" s="1"/>
  <c r="L22"/>
  <c r="L35" s="1"/>
  <c r="K22"/>
  <c r="K35" s="1"/>
  <c r="J22"/>
  <c r="J35" s="1"/>
  <c r="I22"/>
  <c r="I35" s="1"/>
  <c r="H22"/>
  <c r="H35" s="1"/>
  <c r="G22"/>
  <c r="G35" s="1"/>
  <c r="F22"/>
  <c r="F35" s="1"/>
  <c r="E22"/>
  <c r="E35" s="1"/>
  <c r="D22"/>
  <c r="D35" s="1"/>
  <c r="C22"/>
  <c r="C35" s="1"/>
  <c r="O21"/>
  <c r="O16"/>
  <c r="O15"/>
  <c r="O13"/>
  <c r="O12"/>
  <c r="N11"/>
  <c r="M11"/>
  <c r="L11"/>
  <c r="K11"/>
  <c r="J11"/>
  <c r="I11"/>
  <c r="H11"/>
  <c r="G11"/>
  <c r="F11"/>
  <c r="E11"/>
  <c r="D11"/>
  <c r="C11"/>
  <c r="O10"/>
  <c r="O9"/>
  <c r="O8"/>
  <c r="N7"/>
  <c r="M7"/>
  <c r="L7"/>
  <c r="K7"/>
  <c r="J7"/>
  <c r="I7"/>
  <c r="H7"/>
  <c r="G7"/>
  <c r="F7"/>
  <c r="E7"/>
  <c r="D7"/>
  <c r="C7"/>
  <c r="O5"/>
  <c r="N128" i="1"/>
  <c r="N124"/>
  <c r="N120"/>
  <c r="N116"/>
  <c r="N112"/>
  <c r="N63"/>
  <c r="N64"/>
  <c r="N65"/>
  <c r="N66"/>
  <c r="N62"/>
  <c r="M61"/>
  <c r="L61"/>
  <c r="K61"/>
  <c r="J61"/>
  <c r="I61"/>
  <c r="H61"/>
  <c r="G61"/>
  <c r="F61"/>
  <c r="E61"/>
  <c r="D61"/>
  <c r="C61"/>
  <c r="B61"/>
  <c r="N60"/>
  <c r="N59"/>
  <c r="N58"/>
  <c r="N57"/>
  <c r="M56"/>
  <c r="L56"/>
  <c r="L55" s="1"/>
  <c r="L67" s="1"/>
  <c r="K56"/>
  <c r="J56"/>
  <c r="J55" s="1"/>
  <c r="J67" s="1"/>
  <c r="I56"/>
  <c r="H56"/>
  <c r="G56"/>
  <c r="F56"/>
  <c r="F55" s="1"/>
  <c r="F67" s="1"/>
  <c r="E56"/>
  <c r="D56"/>
  <c r="C56"/>
  <c r="B56"/>
  <c r="H55"/>
  <c r="H67" s="1"/>
  <c r="D55"/>
  <c r="D67" s="1"/>
  <c r="N54"/>
  <c r="N71"/>
  <c r="N74"/>
  <c r="M73"/>
  <c r="M72" s="1"/>
  <c r="M75" s="1"/>
  <c r="L73"/>
  <c r="L72" s="1"/>
  <c r="L75" s="1"/>
  <c r="K73"/>
  <c r="K72" s="1"/>
  <c r="J73"/>
  <c r="J72" s="1"/>
  <c r="J75" s="1"/>
  <c r="I73"/>
  <c r="I72" s="1"/>
  <c r="I75" s="1"/>
  <c r="H73"/>
  <c r="H72" s="1"/>
  <c r="H75" s="1"/>
  <c r="G73"/>
  <c r="G72" s="1"/>
  <c r="G75" s="1"/>
  <c r="F73"/>
  <c r="F72" s="1"/>
  <c r="F75" s="1"/>
  <c r="E73"/>
  <c r="E72" s="1"/>
  <c r="E75" s="1"/>
  <c r="D73"/>
  <c r="D72" s="1"/>
  <c r="D75" s="1"/>
  <c r="C73"/>
  <c r="C72" s="1"/>
  <c r="C75" s="1"/>
  <c r="B73"/>
  <c r="B72" s="1"/>
  <c r="B75" s="1"/>
  <c r="M47"/>
  <c r="L47"/>
  <c r="J47"/>
  <c r="I47"/>
  <c r="H47"/>
  <c r="G47"/>
  <c r="F47"/>
  <c r="E47"/>
  <c r="D47"/>
  <c r="C47"/>
  <c r="B47"/>
  <c r="K47"/>
  <c r="N48"/>
  <c r="N44"/>
  <c r="N43"/>
  <c r="B22"/>
  <c r="B27"/>
  <c r="N33"/>
  <c r="N32"/>
  <c r="N31"/>
  <c r="N30"/>
  <c r="N25"/>
  <c r="N24"/>
  <c r="N79"/>
  <c r="N49"/>
  <c r="N46"/>
  <c r="N45"/>
  <c r="N42"/>
  <c r="M41"/>
  <c r="L41"/>
  <c r="K41"/>
  <c r="J41"/>
  <c r="I41"/>
  <c r="H41"/>
  <c r="G41"/>
  <c r="F41"/>
  <c r="E41"/>
  <c r="D41"/>
  <c r="C41"/>
  <c r="B41"/>
  <c r="M40"/>
  <c r="M50" s="1"/>
  <c r="L40"/>
  <c r="L50" s="1"/>
  <c r="I40"/>
  <c r="I50" s="1"/>
  <c r="E40"/>
  <c r="E50" s="1"/>
  <c r="N39"/>
  <c r="N34"/>
  <c r="N29"/>
  <c r="N28"/>
  <c r="M27"/>
  <c r="L27"/>
  <c r="K27"/>
  <c r="J27"/>
  <c r="I27"/>
  <c r="H27"/>
  <c r="G27"/>
  <c r="F27"/>
  <c r="E27"/>
  <c r="D27"/>
  <c r="C27"/>
  <c r="N26"/>
  <c r="N23"/>
  <c r="M22"/>
  <c r="L22"/>
  <c r="K22"/>
  <c r="J22"/>
  <c r="I22"/>
  <c r="H22"/>
  <c r="H21" s="1"/>
  <c r="H35" s="1"/>
  <c r="G22"/>
  <c r="F22"/>
  <c r="E22"/>
  <c r="D22"/>
  <c r="D21" s="1"/>
  <c r="D35" s="1"/>
  <c r="C22"/>
  <c r="N20"/>
  <c r="N14"/>
  <c r="N15"/>
  <c r="N13"/>
  <c r="N12"/>
  <c r="N10"/>
  <c r="N9"/>
  <c r="N8"/>
  <c r="N5"/>
  <c r="M11"/>
  <c r="L11"/>
  <c r="L6" s="1"/>
  <c r="L16" s="1"/>
  <c r="K11"/>
  <c r="J11"/>
  <c r="I11"/>
  <c r="H11"/>
  <c r="G11"/>
  <c r="F11"/>
  <c r="E11"/>
  <c r="D11"/>
  <c r="C11"/>
  <c r="M7"/>
  <c r="L7"/>
  <c r="K7"/>
  <c r="J7"/>
  <c r="I7"/>
  <c r="H7"/>
  <c r="G7"/>
  <c r="F7"/>
  <c r="F6" s="1"/>
  <c r="F16" s="1"/>
  <c r="E7"/>
  <c r="D7"/>
  <c r="D6" s="1"/>
  <c r="D16" s="1"/>
  <c r="C7"/>
  <c r="B11"/>
  <c r="B7"/>
  <c r="E6" i="11" l="1"/>
  <c r="E18" s="1"/>
  <c r="I6"/>
  <c r="I18" s="1"/>
  <c r="M6"/>
  <c r="M18" s="1"/>
  <c r="L6"/>
  <c r="L18" s="1"/>
  <c r="K6"/>
  <c r="K18" s="1"/>
  <c r="N91"/>
  <c r="J6"/>
  <c r="J18" s="1"/>
  <c r="H6"/>
  <c r="H18" s="1"/>
  <c r="G6"/>
  <c r="G18" s="1"/>
  <c r="N49"/>
  <c r="F6"/>
  <c r="F18" s="1"/>
  <c r="D6"/>
  <c r="D18" s="1"/>
  <c r="N79"/>
  <c r="N67"/>
  <c r="N29"/>
  <c r="N24"/>
  <c r="N12"/>
  <c r="N7"/>
  <c r="N62"/>
  <c r="N41"/>
  <c r="N42"/>
  <c r="N56"/>
  <c r="B6"/>
  <c r="N6" s="1"/>
  <c r="N87"/>
  <c r="N82"/>
  <c r="N23"/>
  <c r="N36" s="1"/>
  <c r="B56"/>
  <c r="N61"/>
  <c r="N73" s="1"/>
  <c r="N78"/>
  <c r="N6" i="4"/>
  <c r="N17" s="1"/>
  <c r="M59"/>
  <c r="M71" s="1"/>
  <c r="N40"/>
  <c r="N54" s="1"/>
  <c r="O85"/>
  <c r="L40"/>
  <c r="L54" s="1"/>
  <c r="O48"/>
  <c r="O89"/>
  <c r="L6"/>
  <c r="L17" s="1"/>
  <c r="I59"/>
  <c r="I71" s="1"/>
  <c r="E6"/>
  <c r="E17" s="1"/>
  <c r="G6"/>
  <c r="G17" s="1"/>
  <c r="I6"/>
  <c r="I17" s="1"/>
  <c r="K6"/>
  <c r="K17" s="1"/>
  <c r="M6"/>
  <c r="M17" s="1"/>
  <c r="G40"/>
  <c r="G54" s="1"/>
  <c r="K40"/>
  <c r="K54" s="1"/>
  <c r="M40"/>
  <c r="M54" s="1"/>
  <c r="D6"/>
  <c r="D17" s="1"/>
  <c r="F6"/>
  <c r="F17" s="1"/>
  <c r="H6"/>
  <c r="H17" s="1"/>
  <c r="J6"/>
  <c r="J17" s="1"/>
  <c r="H40"/>
  <c r="H54" s="1"/>
  <c r="O77"/>
  <c r="J40"/>
  <c r="J54" s="1"/>
  <c r="I40"/>
  <c r="I54" s="1"/>
  <c r="E40"/>
  <c r="E54" s="1"/>
  <c r="E59"/>
  <c r="E71" s="1"/>
  <c r="O80"/>
  <c r="O11"/>
  <c r="O7"/>
  <c r="O28"/>
  <c r="O23"/>
  <c r="N82" i="1"/>
  <c r="C40" i="4"/>
  <c r="C54" s="1"/>
  <c r="C6"/>
  <c r="C17" s="1"/>
  <c r="O65"/>
  <c r="O60"/>
  <c r="O41"/>
  <c r="O22"/>
  <c r="O59"/>
  <c r="O71" s="1"/>
  <c r="O76"/>
  <c r="L21" i="1"/>
  <c r="L35" s="1"/>
  <c r="N56"/>
  <c r="K40"/>
  <c r="K50" s="1"/>
  <c r="C40"/>
  <c r="C50" s="1"/>
  <c r="G40"/>
  <c r="G50" s="1"/>
  <c r="C55"/>
  <c r="C67" s="1"/>
  <c r="E55"/>
  <c r="E67" s="1"/>
  <c r="G55"/>
  <c r="G67" s="1"/>
  <c r="I55"/>
  <c r="I67" s="1"/>
  <c r="C6"/>
  <c r="C16" s="1"/>
  <c r="E6"/>
  <c r="E16" s="1"/>
  <c r="K6"/>
  <c r="K16" s="1"/>
  <c r="M6"/>
  <c r="M16" s="1"/>
  <c r="G21"/>
  <c r="G35" s="1"/>
  <c r="M21"/>
  <c r="M35" s="1"/>
  <c r="J21"/>
  <c r="J35" s="1"/>
  <c r="B21"/>
  <c r="B35" s="1"/>
  <c r="B40"/>
  <c r="B50" s="1"/>
  <c r="D40"/>
  <c r="D50" s="1"/>
  <c r="F40"/>
  <c r="F50" s="1"/>
  <c r="H40"/>
  <c r="H50" s="1"/>
  <c r="J40"/>
  <c r="J50" s="1"/>
  <c r="B55"/>
  <c r="B67" s="1"/>
  <c r="K55"/>
  <c r="K67" s="1"/>
  <c r="M55"/>
  <c r="M67" s="1"/>
  <c r="F21"/>
  <c r="F35" s="1"/>
  <c r="N61"/>
  <c r="N55"/>
  <c r="N72"/>
  <c r="K75"/>
  <c r="N75" s="1"/>
  <c r="N73"/>
  <c r="N47"/>
  <c r="N41"/>
  <c r="G6"/>
  <c r="G16" s="1"/>
  <c r="K21"/>
  <c r="K35" s="1"/>
  <c r="I21"/>
  <c r="I35" s="1"/>
  <c r="E21"/>
  <c r="E35" s="1"/>
  <c r="N22"/>
  <c r="C21"/>
  <c r="C35" s="1"/>
  <c r="N40"/>
  <c r="N50" s="1"/>
  <c r="N27"/>
  <c r="J6"/>
  <c r="J16" s="1"/>
  <c r="I6"/>
  <c r="I16" s="1"/>
  <c r="N11"/>
  <c r="H6"/>
  <c r="H16" s="1"/>
  <c r="N7"/>
  <c r="B6"/>
  <c r="N92" i="11" l="1"/>
  <c r="B18"/>
  <c r="N18"/>
  <c r="O35" i="4"/>
  <c r="O40"/>
  <c r="O54" s="1"/>
  <c r="O6"/>
  <c r="N67" i="1"/>
  <c r="N21"/>
  <c r="N35" s="1"/>
  <c r="B16"/>
  <c r="N6"/>
  <c r="O90" i="4" l="1"/>
  <c r="O17"/>
  <c r="N83" i="1"/>
  <c r="N85" s="1"/>
  <c r="N16"/>
  <c r="N94" i="11" l="1"/>
  <c r="O92" i="4"/>
</calcChain>
</file>

<file path=xl/sharedStrings.xml><?xml version="1.0" encoding="utf-8"?>
<sst xmlns="http://schemas.openxmlformats.org/spreadsheetml/2006/main" count="548" uniqueCount="54">
  <si>
    <t>Население</t>
  </si>
  <si>
    <t>Юр. лица  в 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</si>
  <si>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</si>
  <si>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</si>
  <si>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</si>
  <si>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</si>
  <si>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</si>
  <si>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</si>
  <si>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</si>
  <si>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</si>
  <si>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</si>
  <si>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</si>
  <si>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</si>
  <si>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</si>
  <si>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с.Кашкаранцы</t>
  </si>
  <si>
    <t>Бюдж.учр-ния</t>
  </si>
  <si>
    <t>МБУК "Терская МБ"</t>
  </si>
  <si>
    <t>ФГБУ "Мурм.УГМС"</t>
  </si>
  <si>
    <t>МБУ СДК с.п.Варзуга</t>
  </si>
  <si>
    <t>Прочие потреботели</t>
  </si>
  <si>
    <t>ФГУП "Почта России"</t>
  </si>
  <si>
    <t>СПК РК "Всходы ком-ма"</t>
  </si>
  <si>
    <t>ПО "Беломорское"</t>
  </si>
  <si>
    <t>ИТОГО</t>
  </si>
  <si>
    <t>ОАО "МТС"</t>
  </si>
  <si>
    <t>с.Кузомень</t>
  </si>
  <si>
    <t>ОАО "Ростелеком"</t>
  </si>
  <si>
    <t>ИП Дерябина И.М.</t>
  </si>
  <si>
    <t>ГОБУЗ "Терская ЦРБ"</t>
  </si>
  <si>
    <t>МБОУ СОШ № 4</t>
  </si>
  <si>
    <t>ИП Двинина В.В.</t>
  </si>
  <si>
    <t>ИП Мошникова О.В.</t>
  </si>
  <si>
    <t>РТРС "Мурм.ОРТПЦ"</t>
  </si>
  <si>
    <t>с.Чаваньга</t>
  </si>
  <si>
    <t>СПК РК "Белом.рыбак"</t>
  </si>
  <si>
    <t>с.Пялица</t>
  </si>
  <si>
    <t>с.Тетрино</t>
  </si>
  <si>
    <t>с.Чапома</t>
  </si>
  <si>
    <t>Магазин</t>
  </si>
  <si>
    <t>СПК РК "Чапома"</t>
  </si>
  <si>
    <t>Всего (кВт)</t>
  </si>
  <si>
    <t>ВСЕГО Население (кВт)</t>
  </si>
  <si>
    <t>ВСЕГО Юр.лица (кВт)</t>
  </si>
  <si>
    <t>Экономист :                                                      Зайцева Т.В.</t>
  </si>
  <si>
    <t>Фактическое потребление электроэнергии по селам Терского берега за 2012 год.</t>
  </si>
  <si>
    <t>итого</t>
  </si>
  <si>
    <t>Фактическое потребление электроэнергии по селам Терского берега за 2013 год.</t>
  </si>
  <si>
    <t>за 2012год</t>
  </si>
  <si>
    <t>Админ.(ул.освещ.)</t>
  </si>
  <si>
    <t>Гостиница</t>
  </si>
  <si>
    <t>Беломорье +</t>
  </si>
  <si>
    <t>2013 год</t>
  </si>
  <si>
    <t>Фактическое потребление электроэнергии по селам Терского берега за 2014 год.</t>
  </si>
  <si>
    <t>ОАО "МегаФон"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</si>
</sst>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8" xfId="0" applyFont="1" applyBorder="1"/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" xfId="0" applyFont="1" applyBorder="1"/>
    <xf numFmtId="0" fontId="2" fillId="0" borderId="14" xfId="0" applyFont="1" applyBorder="1"/>
    <xf numFmtId="0" fontId="3" fillId="0" borderId="2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3" xfId="0" applyFont="1" applyBorder="1"/>
    <xf numFmtId="0" fontId="1" fillId="0" borderId="14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3" fillId="0" borderId="0" xfId="0" applyFont="1" applyBorder="1"/>
    <xf numFmtId="0" fontId="2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0" fontId="3" fillId="0" borderId="19" xfId="0" applyFont="1" applyBorder="1"/>
    <xf numFmtId="0" fontId="4" fillId="0" borderId="11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0" xfId="0" applyFont="1" applyBorder="1"/>
    <xf numFmtId="0" fontId="3" fillId="0" borderId="20" xfId="0" applyFont="1" applyBorder="1"/>
    <xf numFmtId="0" fontId="2" fillId="0" borderId="1" xfId="0" applyFont="1" applyBorder="1"/>
    <xf numFmtId="0" fontId="3" fillId="0" borderId="2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7" xfId="0" applyFont="1" applyBorder="1"/>
    <xf numFmtId="0" fontId="3" fillId="0" borderId="16" xfId="0" applyFont="1" applyBorder="1"/>
    <xf numFmtId="0" fontId="3" fillId="0" borderId="23" xfId="0" applyFont="1" applyBorder="1"/>
    <xf numFmtId="0" fontId="2" fillId="0" borderId="26" xfId="0" applyFont="1" applyBorder="1"/>
    <xf numFmtId="0" fontId="2" fillId="0" borderId="28" xfId="0" applyFont="1" applyBorder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/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workbookViewId="0">
      <selection activeCell="K54" sqref="K54:M54"/>
    </sheetView>
  </sheetViews>
  <sheetFormatPr defaultRowHeight="18.75"/>
  <cols>
    <col min="1" max="1" width="31.28515625" style="3" customWidth="1"/>
    <col min="2" max="2" width="9.85546875" style="2" customWidth="1"/>
    <col min="3" max="3" width="10" style="2" customWidth="1"/>
    <col min="4" max="4" width="8.42578125" style="2" customWidth="1"/>
    <col min="5" max="5" width="9.140625" style="2" customWidth="1"/>
    <col min="6" max="6" width="9.42578125" style="2" customWidth="1"/>
    <col min="7" max="7" width="9.140625" style="2" customWidth="1"/>
    <col min="8" max="8" width="8.85546875" style="2" customWidth="1"/>
    <col min="9" max="9" width="9" style="2" customWidth="1"/>
    <col min="10" max="10" width="9.85546875" style="2" customWidth="1"/>
    <col min="11" max="11" width="9.5703125" style="2" customWidth="1"/>
    <col min="12" max="12" width="8.28515625" style="2" customWidth="1"/>
    <col min="13" max="13" width="9" style="2" customWidth="1"/>
    <col min="14" max="14" width="10.140625" style="1" customWidth="1"/>
    <col min="15" max="16384" width="9.140625" style="1"/>
  </cols>
  <sheetData>
    <row r="1" spans="1:14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4" ht="8.2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4">
      <c r="A3" s="6"/>
      <c r="B3" s="70" t="s">
        <v>14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 t="s">
        <v>40</v>
      </c>
    </row>
    <row r="4" spans="1:14" s="4" customFormat="1" ht="16.5" thickBot="1">
      <c r="A4" s="21"/>
      <c r="B4" s="16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73"/>
    </row>
    <row r="5" spans="1:14" s="3" customFormat="1" ht="19.5" thickBot="1">
      <c r="A5" s="14" t="s">
        <v>0</v>
      </c>
      <c r="B5" s="17">
        <v>2516</v>
      </c>
      <c r="C5" s="8">
        <v>1943</v>
      </c>
      <c r="D5" s="8">
        <v>1585</v>
      </c>
      <c r="E5" s="8">
        <v>2161</v>
      </c>
      <c r="F5" s="8">
        <v>1668</v>
      </c>
      <c r="G5" s="8">
        <v>2423</v>
      </c>
      <c r="H5" s="8">
        <v>2552</v>
      </c>
      <c r="I5" s="8">
        <v>1579</v>
      </c>
      <c r="J5" s="8">
        <v>2532</v>
      </c>
      <c r="K5" s="8">
        <v>2830</v>
      </c>
      <c r="L5" s="8">
        <v>1607</v>
      </c>
      <c r="M5" s="24">
        <v>1379</v>
      </c>
      <c r="N5" s="28">
        <f>SUM(B5:M5)</f>
        <v>24775</v>
      </c>
    </row>
    <row r="6" spans="1:14" s="3" customFormat="1">
      <c r="A6" s="15" t="s">
        <v>1</v>
      </c>
      <c r="B6" s="18">
        <f>B7+B11</f>
        <v>0</v>
      </c>
      <c r="C6" s="12">
        <f t="shared" ref="C6:M6" si="0">C7+C11</f>
        <v>1033</v>
      </c>
      <c r="D6" s="12">
        <f t="shared" si="0"/>
        <v>552</v>
      </c>
      <c r="E6" s="12">
        <f t="shared" si="0"/>
        <v>3778</v>
      </c>
      <c r="F6" s="12">
        <f t="shared" si="0"/>
        <v>0</v>
      </c>
      <c r="G6" s="12">
        <f t="shared" si="0"/>
        <v>2138</v>
      </c>
      <c r="H6" s="12">
        <f t="shared" si="0"/>
        <v>1092</v>
      </c>
      <c r="I6" s="12">
        <f t="shared" si="0"/>
        <v>1107</v>
      </c>
      <c r="J6" s="12">
        <f t="shared" si="0"/>
        <v>697</v>
      </c>
      <c r="K6" s="12">
        <f t="shared" si="0"/>
        <v>500</v>
      </c>
      <c r="L6" s="12">
        <f t="shared" si="0"/>
        <v>1076</v>
      </c>
      <c r="M6" s="25">
        <f t="shared" si="0"/>
        <v>908</v>
      </c>
      <c r="N6" s="15">
        <f t="shared" ref="N6:N15" si="1">SUM(B6:M6)</f>
        <v>12881</v>
      </c>
    </row>
    <row r="7" spans="1:14" s="5" customFormat="1">
      <c r="A7" s="6" t="s">
        <v>15</v>
      </c>
      <c r="B7" s="19">
        <f>SUM(B8:B10)</f>
        <v>0</v>
      </c>
      <c r="C7" s="10">
        <f t="shared" ref="C7:M7" si="2">SUM(C8:C10)</f>
        <v>461</v>
      </c>
      <c r="D7" s="10">
        <f t="shared" si="2"/>
        <v>76</v>
      </c>
      <c r="E7" s="10">
        <f t="shared" si="2"/>
        <v>64</v>
      </c>
      <c r="F7" s="10">
        <f t="shared" si="2"/>
        <v>0</v>
      </c>
      <c r="G7" s="10">
        <f t="shared" si="2"/>
        <v>11</v>
      </c>
      <c r="H7" s="10">
        <f t="shared" si="2"/>
        <v>79</v>
      </c>
      <c r="I7" s="10">
        <f t="shared" si="2"/>
        <v>114</v>
      </c>
      <c r="J7" s="10">
        <f t="shared" si="2"/>
        <v>61</v>
      </c>
      <c r="K7" s="10">
        <f t="shared" si="2"/>
        <v>0</v>
      </c>
      <c r="L7" s="10">
        <f t="shared" si="2"/>
        <v>119</v>
      </c>
      <c r="M7" s="26">
        <f t="shared" si="2"/>
        <v>71</v>
      </c>
      <c r="N7" s="11">
        <f t="shared" si="1"/>
        <v>1056</v>
      </c>
    </row>
    <row r="8" spans="1:14">
      <c r="A8" s="22" t="s">
        <v>16</v>
      </c>
      <c r="C8" s="2">
        <v>31</v>
      </c>
      <c r="D8" s="2">
        <v>9</v>
      </c>
      <c r="G8" s="2">
        <v>11</v>
      </c>
      <c r="N8" s="29">
        <f t="shared" si="1"/>
        <v>51</v>
      </c>
    </row>
    <row r="9" spans="1:14">
      <c r="A9" s="22" t="s">
        <v>17</v>
      </c>
      <c r="C9" s="2">
        <v>430</v>
      </c>
      <c r="D9" s="2">
        <v>67</v>
      </c>
      <c r="E9" s="2">
        <v>64</v>
      </c>
      <c r="H9" s="2">
        <v>79</v>
      </c>
      <c r="I9" s="2">
        <v>114</v>
      </c>
      <c r="J9" s="2">
        <v>61</v>
      </c>
      <c r="L9" s="2">
        <v>119</v>
      </c>
      <c r="M9" s="2">
        <v>71</v>
      </c>
      <c r="N9" s="29">
        <f t="shared" si="1"/>
        <v>1005</v>
      </c>
    </row>
    <row r="10" spans="1:14" ht="16.5" customHeight="1">
      <c r="A10" s="22" t="s">
        <v>18</v>
      </c>
      <c r="N10" s="29">
        <f t="shared" si="1"/>
        <v>0</v>
      </c>
    </row>
    <row r="11" spans="1:14" s="5" customFormat="1">
      <c r="A11" s="6" t="s">
        <v>19</v>
      </c>
      <c r="B11" s="19">
        <f>SUM(B12:B15)</f>
        <v>0</v>
      </c>
      <c r="C11" s="10">
        <f t="shared" ref="C11:M11" si="3">SUM(C12:C15)</f>
        <v>572</v>
      </c>
      <c r="D11" s="10">
        <f t="shared" si="3"/>
        <v>476</v>
      </c>
      <c r="E11" s="10">
        <f t="shared" si="3"/>
        <v>3714</v>
      </c>
      <c r="F11" s="10">
        <f t="shared" si="3"/>
        <v>0</v>
      </c>
      <c r="G11" s="10">
        <f t="shared" si="3"/>
        <v>2127</v>
      </c>
      <c r="H11" s="10">
        <f t="shared" si="3"/>
        <v>1013</v>
      </c>
      <c r="I11" s="10">
        <f t="shared" si="3"/>
        <v>993</v>
      </c>
      <c r="J11" s="10">
        <f t="shared" si="3"/>
        <v>636</v>
      </c>
      <c r="K11" s="10">
        <f t="shared" si="3"/>
        <v>500</v>
      </c>
      <c r="L11" s="10">
        <f t="shared" si="3"/>
        <v>957</v>
      </c>
      <c r="M11" s="26">
        <f t="shared" si="3"/>
        <v>837</v>
      </c>
      <c r="N11" s="11">
        <f t="shared" si="1"/>
        <v>11825</v>
      </c>
    </row>
    <row r="12" spans="1:14">
      <c r="A12" s="22" t="s">
        <v>20</v>
      </c>
      <c r="E12" s="2">
        <v>80</v>
      </c>
      <c r="H12" s="2">
        <v>513</v>
      </c>
      <c r="I12" s="2">
        <v>80</v>
      </c>
      <c r="J12" s="2">
        <v>20</v>
      </c>
      <c r="L12" s="2">
        <v>129</v>
      </c>
      <c r="M12" s="2">
        <v>91</v>
      </c>
      <c r="N12" s="29">
        <f t="shared" si="1"/>
        <v>913</v>
      </c>
    </row>
    <row r="13" spans="1:14">
      <c r="A13" s="22" t="s">
        <v>21</v>
      </c>
      <c r="C13" s="2">
        <v>159</v>
      </c>
      <c r="D13" s="2">
        <v>113</v>
      </c>
      <c r="E13" s="2">
        <v>78</v>
      </c>
      <c r="G13" s="2">
        <v>227</v>
      </c>
      <c r="I13" s="2">
        <v>242</v>
      </c>
      <c r="J13" s="2">
        <v>58</v>
      </c>
      <c r="L13" s="2">
        <v>217</v>
      </c>
      <c r="M13" s="2">
        <v>42</v>
      </c>
      <c r="N13" s="29">
        <f t="shared" si="1"/>
        <v>1136</v>
      </c>
    </row>
    <row r="14" spans="1:14">
      <c r="A14" s="22" t="s">
        <v>24</v>
      </c>
      <c r="E14" s="2">
        <v>3521</v>
      </c>
      <c r="G14" s="2">
        <v>1900</v>
      </c>
      <c r="H14" s="2">
        <v>500</v>
      </c>
      <c r="I14" s="2">
        <v>500</v>
      </c>
      <c r="J14" s="2">
        <v>500</v>
      </c>
      <c r="K14" s="2">
        <v>500</v>
      </c>
      <c r="L14" s="2">
        <v>500</v>
      </c>
      <c r="M14" s="2">
        <v>500</v>
      </c>
      <c r="N14" s="29">
        <f t="shared" si="1"/>
        <v>8421</v>
      </c>
    </row>
    <row r="15" spans="1:14" ht="15" customHeight="1" thickBot="1">
      <c r="A15" s="22" t="s">
        <v>22</v>
      </c>
      <c r="C15" s="2">
        <v>413</v>
      </c>
      <c r="D15" s="2">
        <v>363</v>
      </c>
      <c r="E15" s="2">
        <v>35</v>
      </c>
      <c r="I15" s="2">
        <v>171</v>
      </c>
      <c r="J15" s="2">
        <v>58</v>
      </c>
      <c r="L15" s="2">
        <v>111</v>
      </c>
      <c r="M15" s="2">
        <v>204</v>
      </c>
      <c r="N15" s="29">
        <f t="shared" si="1"/>
        <v>1355</v>
      </c>
    </row>
    <row r="16" spans="1:14" s="5" customFormat="1" ht="19.5" thickBot="1">
      <c r="A16" s="23" t="s">
        <v>23</v>
      </c>
      <c r="B16" s="20">
        <f>B5+B6</f>
        <v>2516</v>
      </c>
      <c r="C16" s="13">
        <f t="shared" ref="C16:M16" si="4">C5+C6</f>
        <v>2976</v>
      </c>
      <c r="D16" s="13">
        <f t="shared" si="4"/>
        <v>2137</v>
      </c>
      <c r="E16" s="13">
        <f t="shared" si="4"/>
        <v>5939</v>
      </c>
      <c r="F16" s="13">
        <f t="shared" si="4"/>
        <v>1668</v>
      </c>
      <c r="G16" s="13">
        <f t="shared" si="4"/>
        <v>4561</v>
      </c>
      <c r="H16" s="13">
        <f t="shared" si="4"/>
        <v>3644</v>
      </c>
      <c r="I16" s="13">
        <f t="shared" si="4"/>
        <v>2686</v>
      </c>
      <c r="J16" s="13">
        <f t="shared" si="4"/>
        <v>3229</v>
      </c>
      <c r="K16" s="13">
        <f t="shared" si="4"/>
        <v>3330</v>
      </c>
      <c r="L16" s="13">
        <f t="shared" si="4"/>
        <v>2683</v>
      </c>
      <c r="M16" s="27">
        <f t="shared" si="4"/>
        <v>2287</v>
      </c>
      <c r="N16" s="30">
        <f>N5+N6</f>
        <v>37656</v>
      </c>
    </row>
    <row r="17" spans="1:14" ht="17.25" customHeight="1" thickBot="1"/>
    <row r="18" spans="1:14">
      <c r="A18" s="6"/>
      <c r="B18" s="70" t="s">
        <v>25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 t="s">
        <v>40</v>
      </c>
    </row>
    <row r="19" spans="1:14" ht="16.5" thickBot="1">
      <c r="A19" s="21"/>
      <c r="B19" s="16" t="s">
        <v>2</v>
      </c>
      <c r="C19" s="9" t="s">
        <v>3</v>
      </c>
      <c r="D19" s="9" t="s">
        <v>4</v>
      </c>
      <c r="E19" s="9" t="s">
        <v>5</v>
      </c>
      <c r="F19" s="9" t="s">
        <v>6</v>
      </c>
      <c r="G19" s="9" t="s">
        <v>7</v>
      </c>
      <c r="H19" s="9" t="s">
        <v>8</v>
      </c>
      <c r="I19" s="9" t="s">
        <v>9</v>
      </c>
      <c r="J19" s="9" t="s">
        <v>10</v>
      </c>
      <c r="K19" s="9" t="s">
        <v>11</v>
      </c>
      <c r="L19" s="9" t="s">
        <v>12</v>
      </c>
      <c r="M19" s="9" t="s">
        <v>13</v>
      </c>
      <c r="N19" s="73"/>
    </row>
    <row r="20" spans="1:14" ht="19.5" thickBot="1">
      <c r="A20" s="14" t="s">
        <v>0</v>
      </c>
      <c r="B20" s="17">
        <v>10878</v>
      </c>
      <c r="C20" s="8">
        <v>6111</v>
      </c>
      <c r="D20" s="8">
        <v>9038</v>
      </c>
      <c r="E20" s="8">
        <v>9581</v>
      </c>
      <c r="F20" s="8">
        <v>9053</v>
      </c>
      <c r="G20" s="8">
        <v>6026</v>
      </c>
      <c r="H20" s="8">
        <v>7622</v>
      </c>
      <c r="I20" s="8">
        <v>6526</v>
      </c>
      <c r="J20" s="8">
        <v>6835</v>
      </c>
      <c r="K20" s="8">
        <v>7886</v>
      </c>
      <c r="L20" s="8">
        <v>5287</v>
      </c>
      <c r="M20" s="24">
        <v>5784</v>
      </c>
      <c r="N20" s="28">
        <f>SUM(B20:M20)</f>
        <v>90627</v>
      </c>
    </row>
    <row r="21" spans="1:14">
      <c r="A21" s="15" t="s">
        <v>1</v>
      </c>
      <c r="B21" s="18">
        <f t="shared" ref="B21:M21" si="5">B22+B27</f>
        <v>0</v>
      </c>
      <c r="C21" s="12">
        <f t="shared" si="5"/>
        <v>7624</v>
      </c>
      <c r="D21" s="12">
        <f t="shared" si="5"/>
        <v>3855</v>
      </c>
      <c r="E21" s="12">
        <f t="shared" si="5"/>
        <v>2639</v>
      </c>
      <c r="F21" s="12">
        <f t="shared" si="5"/>
        <v>1462</v>
      </c>
      <c r="G21" s="12">
        <f t="shared" si="5"/>
        <v>0</v>
      </c>
      <c r="H21" s="12">
        <f t="shared" si="5"/>
        <v>1268</v>
      </c>
      <c r="I21" s="12">
        <f t="shared" si="5"/>
        <v>3399</v>
      </c>
      <c r="J21" s="12">
        <f t="shared" si="5"/>
        <v>1096</v>
      </c>
      <c r="K21" s="12">
        <f t="shared" si="5"/>
        <v>1454</v>
      </c>
      <c r="L21" s="12">
        <f t="shared" si="5"/>
        <v>2398</v>
      </c>
      <c r="M21" s="25">
        <f t="shared" si="5"/>
        <v>2062</v>
      </c>
      <c r="N21" s="15">
        <f t="shared" ref="N21:N34" si="6">SUM(B21:M21)</f>
        <v>27257</v>
      </c>
    </row>
    <row r="22" spans="1:14">
      <c r="A22" s="6" t="s">
        <v>15</v>
      </c>
      <c r="B22" s="19">
        <f>SUM(B23:B26)</f>
        <v>0</v>
      </c>
      <c r="C22" s="10">
        <f t="shared" ref="C22" si="7">SUM(C23:C26)</f>
        <v>1796</v>
      </c>
      <c r="D22" s="10">
        <f t="shared" ref="D22" si="8">SUM(D23:D26)</f>
        <v>1784</v>
      </c>
      <c r="E22" s="10">
        <f t="shared" ref="E22" si="9">SUM(E23:E26)</f>
        <v>558</v>
      </c>
      <c r="F22" s="10">
        <f t="shared" ref="F22" si="10">SUM(F23:F26)</f>
        <v>245</v>
      </c>
      <c r="G22" s="10">
        <f t="shared" ref="G22" si="11">SUM(G23:G26)</f>
        <v>0</v>
      </c>
      <c r="H22" s="10">
        <f t="shared" ref="H22" si="12">SUM(H23:H26)</f>
        <v>150</v>
      </c>
      <c r="I22" s="10">
        <f t="shared" ref="I22" si="13">SUM(I23:I26)</f>
        <v>844</v>
      </c>
      <c r="J22" s="10">
        <f t="shared" ref="J22" si="14">SUM(J23:J26)</f>
        <v>458</v>
      </c>
      <c r="K22" s="10">
        <f t="shared" ref="K22" si="15">SUM(K23:K26)</f>
        <v>543</v>
      </c>
      <c r="L22" s="10">
        <f t="shared" ref="L22" si="16">SUM(L23:L26)</f>
        <v>918</v>
      </c>
      <c r="M22" s="26">
        <f t="shared" ref="M22" si="17">SUM(M23:M26)</f>
        <v>938</v>
      </c>
      <c r="N22" s="11">
        <f t="shared" si="6"/>
        <v>8234</v>
      </c>
    </row>
    <row r="23" spans="1:14">
      <c r="A23" s="22" t="s">
        <v>16</v>
      </c>
      <c r="C23" s="2">
        <v>242</v>
      </c>
      <c r="F23" s="2">
        <v>211</v>
      </c>
      <c r="I23" s="2">
        <v>117</v>
      </c>
      <c r="K23" s="2">
        <v>85</v>
      </c>
      <c r="L23" s="2">
        <v>54</v>
      </c>
      <c r="M23" s="2">
        <v>58</v>
      </c>
      <c r="N23" s="29">
        <f t="shared" si="6"/>
        <v>767</v>
      </c>
    </row>
    <row r="24" spans="1:14">
      <c r="A24" s="22" t="s">
        <v>28</v>
      </c>
      <c r="C24" s="2">
        <v>18</v>
      </c>
      <c r="I24" s="2">
        <v>727</v>
      </c>
      <c r="J24" s="2">
        <v>272</v>
      </c>
      <c r="K24" s="2">
        <v>376</v>
      </c>
      <c r="L24" s="2">
        <v>265</v>
      </c>
      <c r="N24" s="29">
        <f t="shared" si="6"/>
        <v>1658</v>
      </c>
    </row>
    <row r="25" spans="1:14">
      <c r="A25" s="22" t="s">
        <v>29</v>
      </c>
      <c r="C25" s="2">
        <v>1247</v>
      </c>
      <c r="D25" s="2">
        <v>1724</v>
      </c>
      <c r="E25" s="2">
        <v>485</v>
      </c>
      <c r="H25" s="2">
        <v>150</v>
      </c>
      <c r="J25" s="2">
        <v>186</v>
      </c>
      <c r="L25" s="2">
        <v>563</v>
      </c>
      <c r="M25" s="2">
        <v>815</v>
      </c>
      <c r="N25" s="29">
        <f t="shared" si="6"/>
        <v>5170</v>
      </c>
    </row>
    <row r="26" spans="1:14">
      <c r="A26" s="22" t="s">
        <v>18</v>
      </c>
      <c r="C26" s="2">
        <v>289</v>
      </c>
      <c r="D26" s="2">
        <v>60</v>
      </c>
      <c r="E26" s="2">
        <v>73</v>
      </c>
      <c r="F26" s="2">
        <v>34</v>
      </c>
      <c r="K26" s="2">
        <v>82</v>
      </c>
      <c r="L26" s="2">
        <v>36</v>
      </c>
      <c r="M26" s="2">
        <v>65</v>
      </c>
      <c r="N26" s="29">
        <f t="shared" si="6"/>
        <v>639</v>
      </c>
    </row>
    <row r="27" spans="1:14">
      <c r="A27" s="6" t="s">
        <v>19</v>
      </c>
      <c r="B27" s="19">
        <f>SUM(B28:B34)</f>
        <v>0</v>
      </c>
      <c r="C27" s="10">
        <f t="shared" ref="C27" si="18">SUM(C28:C34)</f>
        <v>5828</v>
      </c>
      <c r="D27" s="10">
        <f t="shared" ref="D27" si="19">SUM(D28:D34)</f>
        <v>2071</v>
      </c>
      <c r="E27" s="10">
        <f t="shared" ref="E27" si="20">SUM(E28:E34)</f>
        <v>2081</v>
      </c>
      <c r="F27" s="10">
        <f t="shared" ref="F27" si="21">SUM(F28:F34)</f>
        <v>1217</v>
      </c>
      <c r="G27" s="10">
        <f t="shared" ref="G27" si="22">SUM(G28:G34)</f>
        <v>0</v>
      </c>
      <c r="H27" s="10">
        <f t="shared" ref="H27" si="23">SUM(H28:H34)</f>
        <v>1118</v>
      </c>
      <c r="I27" s="10">
        <f t="shared" ref="I27" si="24">SUM(I28:I34)</f>
        <v>2555</v>
      </c>
      <c r="J27" s="10">
        <f t="shared" ref="J27" si="25">SUM(J28:J34)</f>
        <v>638</v>
      </c>
      <c r="K27" s="10">
        <f t="shared" ref="K27" si="26">SUM(K28:K34)</f>
        <v>911</v>
      </c>
      <c r="L27" s="10">
        <f t="shared" ref="L27" si="27">SUM(L28:L34)</f>
        <v>1480</v>
      </c>
      <c r="M27" s="26">
        <f t="shared" ref="M27" si="28">SUM(M28:M34)</f>
        <v>1124</v>
      </c>
      <c r="N27" s="11">
        <f t="shared" si="6"/>
        <v>19023</v>
      </c>
    </row>
    <row r="28" spans="1:14">
      <c r="A28" s="22" t="s">
        <v>20</v>
      </c>
      <c r="N28" s="29">
        <f t="shared" si="6"/>
        <v>0</v>
      </c>
    </row>
    <row r="29" spans="1:14">
      <c r="A29" s="22" t="s">
        <v>21</v>
      </c>
      <c r="C29" s="2">
        <v>566</v>
      </c>
      <c r="D29" s="2">
        <v>159</v>
      </c>
      <c r="E29" s="2">
        <v>148</v>
      </c>
      <c r="F29" s="2">
        <v>1217</v>
      </c>
      <c r="I29" s="2">
        <v>91</v>
      </c>
      <c r="L29" s="2">
        <v>499</v>
      </c>
      <c r="M29" s="2">
        <v>209</v>
      </c>
      <c r="N29" s="29">
        <f t="shared" si="6"/>
        <v>2889</v>
      </c>
    </row>
    <row r="30" spans="1:14">
      <c r="A30" s="22" t="s">
        <v>27</v>
      </c>
      <c r="C30" s="2">
        <v>819</v>
      </c>
      <c r="D30" s="2">
        <v>237</v>
      </c>
      <c r="I30" s="2">
        <v>652</v>
      </c>
      <c r="K30" s="2">
        <v>316</v>
      </c>
      <c r="N30" s="29">
        <f t="shared" si="6"/>
        <v>2024</v>
      </c>
    </row>
    <row r="31" spans="1:14">
      <c r="A31" s="22" t="s">
        <v>30</v>
      </c>
      <c r="C31" s="2">
        <v>333</v>
      </c>
      <c r="D31" s="2">
        <v>118</v>
      </c>
      <c r="E31" s="2">
        <v>100</v>
      </c>
      <c r="I31" s="2">
        <v>435</v>
      </c>
      <c r="J31" s="2">
        <v>94</v>
      </c>
      <c r="K31" s="2">
        <v>106</v>
      </c>
      <c r="L31" s="2">
        <v>75</v>
      </c>
      <c r="M31" s="2">
        <v>200</v>
      </c>
      <c r="N31" s="29">
        <f t="shared" si="6"/>
        <v>1461</v>
      </c>
    </row>
    <row r="32" spans="1:14">
      <c r="A32" s="22" t="s">
        <v>31</v>
      </c>
      <c r="C32" s="2">
        <v>36</v>
      </c>
      <c r="D32" s="2">
        <v>5</v>
      </c>
      <c r="N32" s="29">
        <f t="shared" si="6"/>
        <v>41</v>
      </c>
    </row>
    <row r="33" spans="1:14">
      <c r="A33" s="22" t="s">
        <v>32</v>
      </c>
      <c r="C33" s="2">
        <v>1123</v>
      </c>
      <c r="D33" s="2">
        <v>502</v>
      </c>
      <c r="E33" s="2">
        <v>954</v>
      </c>
      <c r="I33" s="2">
        <v>1111</v>
      </c>
      <c r="J33" s="2">
        <v>208</v>
      </c>
      <c r="L33" s="2">
        <v>277</v>
      </c>
      <c r="N33" s="29">
        <f t="shared" si="6"/>
        <v>4175</v>
      </c>
    </row>
    <row r="34" spans="1:14" ht="19.5" thickBot="1">
      <c r="A34" s="22" t="s">
        <v>26</v>
      </c>
      <c r="C34" s="2">
        <v>2951</v>
      </c>
      <c r="D34" s="2">
        <v>1050</v>
      </c>
      <c r="E34" s="2">
        <v>879</v>
      </c>
      <c r="H34" s="2">
        <v>1118</v>
      </c>
      <c r="I34" s="2">
        <v>266</v>
      </c>
      <c r="J34" s="2">
        <v>336</v>
      </c>
      <c r="K34" s="2">
        <v>489</v>
      </c>
      <c r="L34" s="2">
        <v>629</v>
      </c>
      <c r="M34" s="2">
        <v>715</v>
      </c>
      <c r="N34" s="29">
        <f t="shared" si="6"/>
        <v>8433</v>
      </c>
    </row>
    <row r="35" spans="1:14" ht="19.5" thickBot="1">
      <c r="A35" s="23" t="s">
        <v>23</v>
      </c>
      <c r="B35" s="20">
        <f>B20+B21</f>
        <v>10878</v>
      </c>
      <c r="C35" s="13">
        <f t="shared" ref="C35:M35" si="29">C20+C21</f>
        <v>13735</v>
      </c>
      <c r="D35" s="13">
        <f t="shared" si="29"/>
        <v>12893</v>
      </c>
      <c r="E35" s="13">
        <f t="shared" si="29"/>
        <v>12220</v>
      </c>
      <c r="F35" s="13">
        <f t="shared" si="29"/>
        <v>10515</v>
      </c>
      <c r="G35" s="13">
        <f t="shared" si="29"/>
        <v>6026</v>
      </c>
      <c r="H35" s="13">
        <f t="shared" si="29"/>
        <v>8890</v>
      </c>
      <c r="I35" s="13">
        <f t="shared" si="29"/>
        <v>9925</v>
      </c>
      <c r="J35" s="13">
        <f t="shared" si="29"/>
        <v>7931</v>
      </c>
      <c r="K35" s="13">
        <f t="shared" si="29"/>
        <v>9340</v>
      </c>
      <c r="L35" s="13">
        <f t="shared" si="29"/>
        <v>7685</v>
      </c>
      <c r="M35" s="27">
        <f t="shared" si="29"/>
        <v>7846</v>
      </c>
      <c r="N35" s="30">
        <f>N20+N21</f>
        <v>117884</v>
      </c>
    </row>
    <row r="36" spans="1:14" ht="19.5" thickBot="1"/>
    <row r="37" spans="1:14">
      <c r="A37" s="6"/>
      <c r="B37" s="70" t="s">
        <v>33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 t="s">
        <v>40</v>
      </c>
    </row>
    <row r="38" spans="1:14" ht="16.5" thickBot="1">
      <c r="A38" s="21"/>
      <c r="B38" s="16" t="s">
        <v>2</v>
      </c>
      <c r="C38" s="9" t="s">
        <v>3</v>
      </c>
      <c r="D38" s="9" t="s">
        <v>4</v>
      </c>
      <c r="E38" s="9" t="s">
        <v>5</v>
      </c>
      <c r="F38" s="9" t="s">
        <v>6</v>
      </c>
      <c r="G38" s="9" t="s">
        <v>7</v>
      </c>
      <c r="H38" s="9" t="s">
        <v>8</v>
      </c>
      <c r="I38" s="9" t="s">
        <v>9</v>
      </c>
      <c r="J38" s="9" t="s">
        <v>10</v>
      </c>
      <c r="K38" s="9" t="s">
        <v>11</v>
      </c>
      <c r="L38" s="9" t="s">
        <v>12</v>
      </c>
      <c r="M38" s="9" t="s">
        <v>13</v>
      </c>
      <c r="N38" s="73"/>
    </row>
    <row r="39" spans="1:14" ht="19.5" thickBot="1">
      <c r="A39" s="14" t="s">
        <v>0</v>
      </c>
      <c r="B39" s="17">
        <v>10951</v>
      </c>
      <c r="C39" s="8">
        <v>9623</v>
      </c>
      <c r="D39" s="8">
        <v>9222</v>
      </c>
      <c r="E39" s="8">
        <v>8952</v>
      </c>
      <c r="F39" s="8">
        <v>16146</v>
      </c>
      <c r="G39" s="8">
        <v>15365</v>
      </c>
      <c r="H39" s="8">
        <v>3946</v>
      </c>
      <c r="I39" s="8">
        <v>4506</v>
      </c>
      <c r="J39" s="8">
        <v>7636</v>
      </c>
      <c r="K39" s="8">
        <v>10993</v>
      </c>
      <c r="L39" s="8">
        <v>6356</v>
      </c>
      <c r="M39" s="24">
        <v>3021</v>
      </c>
      <c r="N39" s="28">
        <f>SUM(B39:M39)</f>
        <v>106717</v>
      </c>
    </row>
    <row r="40" spans="1:14">
      <c r="A40" s="15" t="s">
        <v>1</v>
      </c>
      <c r="B40" s="18">
        <f>B41+B47</f>
        <v>0</v>
      </c>
      <c r="C40" s="12">
        <f t="shared" ref="C40" si="30">C41+C47</f>
        <v>0</v>
      </c>
      <c r="D40" s="12">
        <f t="shared" ref="D40" si="31">D41+D47</f>
        <v>0</v>
      </c>
      <c r="E40" s="12">
        <f t="shared" ref="E40" si="32">E41+E47</f>
        <v>0</v>
      </c>
      <c r="F40" s="12">
        <f t="shared" ref="F40" si="33">F41+F47</f>
        <v>0</v>
      </c>
      <c r="G40" s="12">
        <f t="shared" ref="G40" si="34">G41+G47</f>
        <v>3701</v>
      </c>
      <c r="H40" s="12">
        <f t="shared" ref="H40" si="35">H41+H47</f>
        <v>15652</v>
      </c>
      <c r="I40" s="12">
        <f t="shared" ref="I40" si="36">I41+I47</f>
        <v>14576</v>
      </c>
      <c r="J40" s="12">
        <f t="shared" ref="J40" si="37">J41+J47</f>
        <v>3626</v>
      </c>
      <c r="K40" s="12">
        <f t="shared" ref="K40" si="38">K41+K47</f>
        <v>2225</v>
      </c>
      <c r="L40" s="12">
        <f t="shared" ref="L40" si="39">L41+L47</f>
        <v>4585</v>
      </c>
      <c r="M40" s="25">
        <f t="shared" ref="M40" si="40">M41+M47</f>
        <v>747</v>
      </c>
      <c r="N40" s="15">
        <f t="shared" ref="N40:N49" si="41">SUM(B40:M40)</f>
        <v>45112</v>
      </c>
    </row>
    <row r="41" spans="1:14">
      <c r="A41" s="6" t="s">
        <v>15</v>
      </c>
      <c r="B41" s="19">
        <f>SUM(B42:B46)</f>
        <v>0</v>
      </c>
      <c r="C41" s="10">
        <f t="shared" ref="C41" si="42">SUM(C42:C46)</f>
        <v>0</v>
      </c>
      <c r="D41" s="10">
        <f t="shared" ref="D41" si="43">SUM(D42:D46)</f>
        <v>0</v>
      </c>
      <c r="E41" s="10">
        <f t="shared" ref="E41" si="44">SUM(E42:E46)</f>
        <v>0</v>
      </c>
      <c r="F41" s="10">
        <f t="shared" ref="F41" si="45">SUM(F42:F46)</f>
        <v>0</v>
      </c>
      <c r="G41" s="10">
        <f t="shared" ref="G41" si="46">SUM(G42:G46)</f>
        <v>3701</v>
      </c>
      <c r="H41" s="10">
        <f t="shared" ref="H41" si="47">SUM(H42:H46)</f>
        <v>8796</v>
      </c>
      <c r="I41" s="10">
        <f t="shared" ref="I41" si="48">SUM(I42:I46)</f>
        <v>11668</v>
      </c>
      <c r="J41" s="10">
        <f t="shared" ref="J41" si="49">SUM(J42:J46)</f>
        <v>2694</v>
      </c>
      <c r="K41" s="10">
        <f t="shared" ref="K41" si="50">SUM(K42:K46)</f>
        <v>1624</v>
      </c>
      <c r="L41" s="10">
        <f t="shared" ref="L41" si="51">SUM(L42:L46)</f>
        <v>4126</v>
      </c>
      <c r="M41" s="26">
        <f t="shared" ref="M41" si="52">SUM(M42:M46)</f>
        <v>357</v>
      </c>
      <c r="N41" s="11">
        <f t="shared" si="41"/>
        <v>32966</v>
      </c>
    </row>
    <row r="42" spans="1:14">
      <c r="A42" s="22" t="s">
        <v>16</v>
      </c>
      <c r="G42" s="2">
        <v>1091</v>
      </c>
      <c r="I42" s="2">
        <v>44</v>
      </c>
      <c r="K42" s="2">
        <v>27</v>
      </c>
      <c r="L42" s="2">
        <v>20</v>
      </c>
      <c r="M42" s="2">
        <v>29</v>
      </c>
      <c r="N42" s="29">
        <f t="shared" si="41"/>
        <v>1211</v>
      </c>
    </row>
    <row r="43" spans="1:14">
      <c r="A43" s="22" t="s">
        <v>28</v>
      </c>
      <c r="K43" s="2">
        <v>972</v>
      </c>
      <c r="L43" s="2">
        <v>48</v>
      </c>
      <c r="M43" s="2">
        <v>23</v>
      </c>
      <c r="N43" s="29">
        <f t="shared" si="41"/>
        <v>1043</v>
      </c>
    </row>
    <row r="44" spans="1:14">
      <c r="A44" s="22" t="s">
        <v>29</v>
      </c>
      <c r="I44" s="2">
        <v>8434</v>
      </c>
      <c r="L44" s="2">
        <v>3784</v>
      </c>
      <c r="N44" s="29">
        <f t="shared" si="41"/>
        <v>12218</v>
      </c>
    </row>
    <row r="45" spans="1:14">
      <c r="A45" s="22" t="s">
        <v>17</v>
      </c>
      <c r="H45" s="2">
        <v>6173</v>
      </c>
      <c r="I45" s="2">
        <v>516</v>
      </c>
      <c r="K45" s="2">
        <v>349</v>
      </c>
      <c r="L45" s="2">
        <v>260</v>
      </c>
      <c r="M45" s="2">
        <v>305</v>
      </c>
      <c r="N45" s="29">
        <f t="shared" si="41"/>
        <v>7603</v>
      </c>
    </row>
    <row r="46" spans="1:14">
      <c r="A46" s="22" t="s">
        <v>18</v>
      </c>
      <c r="G46" s="2">
        <v>2610</v>
      </c>
      <c r="H46" s="2">
        <v>2623</v>
      </c>
      <c r="I46" s="2">
        <v>2674</v>
      </c>
      <c r="J46" s="2">
        <v>2694</v>
      </c>
      <c r="K46" s="2">
        <v>276</v>
      </c>
      <c r="L46" s="2">
        <v>14</v>
      </c>
      <c r="N46" s="29">
        <f t="shared" si="41"/>
        <v>10891</v>
      </c>
    </row>
    <row r="47" spans="1:14">
      <c r="A47" s="6" t="s">
        <v>19</v>
      </c>
      <c r="B47" s="10">
        <f t="shared" ref="B47:J47" si="53">SUM(B48:B49)</f>
        <v>0</v>
      </c>
      <c r="C47" s="10">
        <f t="shared" si="53"/>
        <v>0</v>
      </c>
      <c r="D47" s="10">
        <f t="shared" si="53"/>
        <v>0</v>
      </c>
      <c r="E47" s="10">
        <f t="shared" si="53"/>
        <v>0</v>
      </c>
      <c r="F47" s="10">
        <f t="shared" si="53"/>
        <v>0</v>
      </c>
      <c r="G47" s="10">
        <f t="shared" si="53"/>
        <v>0</v>
      </c>
      <c r="H47" s="10">
        <f t="shared" si="53"/>
        <v>6856</v>
      </c>
      <c r="I47" s="10">
        <f t="shared" si="53"/>
        <v>2908</v>
      </c>
      <c r="J47" s="10">
        <f t="shared" si="53"/>
        <v>932</v>
      </c>
      <c r="K47" s="10">
        <f>SUM(K48:K49)</f>
        <v>601</v>
      </c>
      <c r="L47" s="10">
        <f t="shared" ref="L47:M47" si="54">SUM(L48:L49)</f>
        <v>459</v>
      </c>
      <c r="M47" s="10">
        <f t="shared" si="54"/>
        <v>390</v>
      </c>
      <c r="N47" s="11">
        <f t="shared" si="41"/>
        <v>12146</v>
      </c>
    </row>
    <row r="48" spans="1:14">
      <c r="A48" s="22" t="s">
        <v>20</v>
      </c>
      <c r="B48" s="32"/>
      <c r="C48" s="32"/>
      <c r="D48" s="32"/>
      <c r="E48" s="32"/>
      <c r="F48" s="32"/>
      <c r="G48" s="32"/>
      <c r="H48" s="32"/>
      <c r="I48" s="32">
        <v>2723</v>
      </c>
      <c r="J48" s="32">
        <v>716</v>
      </c>
      <c r="K48" s="32">
        <v>229</v>
      </c>
      <c r="L48" s="32">
        <v>39</v>
      </c>
      <c r="M48" s="32"/>
      <c r="N48" s="29">
        <f t="shared" si="41"/>
        <v>3707</v>
      </c>
    </row>
    <row r="49" spans="1:14" ht="19.5" thickBot="1">
      <c r="A49" s="22" t="s">
        <v>34</v>
      </c>
      <c r="H49" s="2">
        <v>6856</v>
      </c>
      <c r="I49" s="2">
        <v>185</v>
      </c>
      <c r="J49" s="2">
        <v>216</v>
      </c>
      <c r="K49" s="2">
        <v>372</v>
      </c>
      <c r="L49" s="2">
        <v>420</v>
      </c>
      <c r="M49" s="2">
        <v>390</v>
      </c>
      <c r="N49" s="29">
        <f t="shared" si="41"/>
        <v>8439</v>
      </c>
    </row>
    <row r="50" spans="1:14" ht="19.5" thickBot="1">
      <c r="A50" s="23" t="s">
        <v>23</v>
      </c>
      <c r="B50" s="20">
        <f>B39+B40</f>
        <v>10951</v>
      </c>
      <c r="C50" s="13">
        <f t="shared" ref="C50:M50" si="55">C39+C40</f>
        <v>9623</v>
      </c>
      <c r="D50" s="13">
        <f t="shared" si="55"/>
        <v>9222</v>
      </c>
      <c r="E50" s="13">
        <f t="shared" si="55"/>
        <v>8952</v>
      </c>
      <c r="F50" s="13">
        <f t="shared" si="55"/>
        <v>16146</v>
      </c>
      <c r="G50" s="13">
        <f t="shared" si="55"/>
        <v>19066</v>
      </c>
      <c r="H50" s="13">
        <f t="shared" si="55"/>
        <v>19598</v>
      </c>
      <c r="I50" s="13">
        <f t="shared" si="55"/>
        <v>19082</v>
      </c>
      <c r="J50" s="13">
        <f t="shared" si="55"/>
        <v>11262</v>
      </c>
      <c r="K50" s="13">
        <f t="shared" si="55"/>
        <v>13218</v>
      </c>
      <c r="L50" s="13">
        <f t="shared" si="55"/>
        <v>10941</v>
      </c>
      <c r="M50" s="27">
        <f t="shared" si="55"/>
        <v>3768</v>
      </c>
      <c r="N50" s="30">
        <f>N39+N40</f>
        <v>151829</v>
      </c>
    </row>
    <row r="51" spans="1:14" ht="31.5" customHeight="1" thickBo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>
      <c r="A52" s="6"/>
      <c r="B52" s="70" t="s">
        <v>37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 t="s">
        <v>40</v>
      </c>
    </row>
    <row r="53" spans="1:14" ht="16.5" thickBot="1">
      <c r="A53" s="21"/>
      <c r="B53" s="16" t="s">
        <v>2</v>
      </c>
      <c r="C53" s="9" t="s">
        <v>3</v>
      </c>
      <c r="D53" s="9" t="s">
        <v>4</v>
      </c>
      <c r="E53" s="9" t="s">
        <v>5</v>
      </c>
      <c r="F53" s="9" t="s">
        <v>6</v>
      </c>
      <c r="G53" s="9" t="s">
        <v>7</v>
      </c>
      <c r="H53" s="9" t="s">
        <v>8</v>
      </c>
      <c r="I53" s="9" t="s">
        <v>9</v>
      </c>
      <c r="J53" s="9" t="s">
        <v>10</v>
      </c>
      <c r="K53" s="9" t="s">
        <v>11</v>
      </c>
      <c r="L53" s="9" t="s">
        <v>12</v>
      </c>
      <c r="M53" s="9" t="s">
        <v>13</v>
      </c>
      <c r="N53" s="73"/>
    </row>
    <row r="54" spans="1:14" ht="19.5" thickBot="1">
      <c r="A54" s="14" t="s">
        <v>0</v>
      </c>
      <c r="B54" s="17"/>
      <c r="C54" s="8"/>
      <c r="D54" s="8"/>
      <c r="E54" s="8"/>
      <c r="F54" s="8"/>
      <c r="G54" s="8"/>
      <c r="H54" s="8">
        <v>3823</v>
      </c>
      <c r="I54" s="8">
        <v>3188</v>
      </c>
      <c r="J54" s="8">
        <v>5918</v>
      </c>
      <c r="K54" s="8">
        <v>5025</v>
      </c>
      <c r="L54" s="8">
        <v>4988</v>
      </c>
      <c r="M54" s="24"/>
      <c r="N54" s="28">
        <f>SUM(B54:M54)</f>
        <v>22942</v>
      </c>
    </row>
    <row r="55" spans="1:14">
      <c r="A55" s="15" t="s">
        <v>1</v>
      </c>
      <c r="B55" s="18">
        <f t="shared" ref="B55:M55" si="56">B56+B61</f>
        <v>0</v>
      </c>
      <c r="C55" s="12">
        <f t="shared" si="56"/>
        <v>0</v>
      </c>
      <c r="D55" s="12">
        <f t="shared" si="56"/>
        <v>0</v>
      </c>
      <c r="E55" s="12">
        <f t="shared" si="56"/>
        <v>0</v>
      </c>
      <c r="F55" s="12">
        <f t="shared" si="56"/>
        <v>0</v>
      </c>
      <c r="G55" s="12">
        <f t="shared" si="56"/>
        <v>0</v>
      </c>
      <c r="H55" s="12">
        <f t="shared" si="56"/>
        <v>3278</v>
      </c>
      <c r="I55" s="12">
        <f t="shared" si="56"/>
        <v>1702</v>
      </c>
      <c r="J55" s="12">
        <f t="shared" si="56"/>
        <v>2938</v>
      </c>
      <c r="K55" s="12">
        <f t="shared" si="56"/>
        <v>3152</v>
      </c>
      <c r="L55" s="12">
        <f t="shared" si="56"/>
        <v>3612</v>
      </c>
      <c r="M55" s="25">
        <f t="shared" si="56"/>
        <v>0</v>
      </c>
      <c r="N55" s="15">
        <f t="shared" ref="N55:N66" si="57">SUM(B55:M55)</f>
        <v>14682</v>
      </c>
    </row>
    <row r="56" spans="1:14">
      <c r="A56" s="6" t="s">
        <v>15</v>
      </c>
      <c r="B56" s="19">
        <f t="shared" ref="B56:M56" si="58">SUM(B57:B60)</f>
        <v>0</v>
      </c>
      <c r="C56" s="10">
        <f t="shared" si="58"/>
        <v>0</v>
      </c>
      <c r="D56" s="10">
        <f t="shared" si="58"/>
        <v>0</v>
      </c>
      <c r="E56" s="10">
        <f t="shared" si="58"/>
        <v>0</v>
      </c>
      <c r="F56" s="10">
        <f t="shared" si="58"/>
        <v>0</v>
      </c>
      <c r="G56" s="10">
        <f t="shared" si="58"/>
        <v>0</v>
      </c>
      <c r="H56" s="10">
        <f t="shared" si="58"/>
        <v>484</v>
      </c>
      <c r="I56" s="10">
        <f t="shared" si="58"/>
        <v>0</v>
      </c>
      <c r="J56" s="10">
        <f t="shared" si="58"/>
        <v>693</v>
      </c>
      <c r="K56" s="10">
        <f t="shared" si="58"/>
        <v>1443</v>
      </c>
      <c r="L56" s="10">
        <f t="shared" si="58"/>
        <v>1460</v>
      </c>
      <c r="M56" s="26">
        <f t="shared" si="58"/>
        <v>0</v>
      </c>
      <c r="N56" s="11">
        <f t="shared" si="57"/>
        <v>4080</v>
      </c>
    </row>
    <row r="57" spans="1:14">
      <c r="A57" s="22" t="s">
        <v>16</v>
      </c>
      <c r="H57" s="2">
        <v>188</v>
      </c>
      <c r="J57" s="2">
        <v>109</v>
      </c>
      <c r="K57" s="2">
        <v>820</v>
      </c>
      <c r="L57" s="2">
        <v>847</v>
      </c>
      <c r="N57" s="29">
        <f t="shared" si="57"/>
        <v>1964</v>
      </c>
    </row>
    <row r="58" spans="1:14">
      <c r="A58" s="22" t="s">
        <v>28</v>
      </c>
      <c r="H58" s="2">
        <v>42</v>
      </c>
      <c r="J58" s="2">
        <v>132</v>
      </c>
      <c r="K58" s="2">
        <v>178</v>
      </c>
      <c r="N58" s="29">
        <f t="shared" si="57"/>
        <v>352</v>
      </c>
    </row>
    <row r="59" spans="1:14">
      <c r="A59" s="22" t="s">
        <v>29</v>
      </c>
      <c r="J59" s="2">
        <v>267</v>
      </c>
      <c r="K59" s="2">
        <v>178</v>
      </c>
      <c r="L59" s="2">
        <v>270</v>
      </c>
      <c r="N59" s="29">
        <f t="shared" si="57"/>
        <v>715</v>
      </c>
    </row>
    <row r="60" spans="1:14">
      <c r="A60" s="22" t="s">
        <v>18</v>
      </c>
      <c r="H60" s="2">
        <v>254</v>
      </c>
      <c r="J60" s="2">
        <v>185</v>
      </c>
      <c r="K60" s="2">
        <v>267</v>
      </c>
      <c r="L60" s="2">
        <v>343</v>
      </c>
      <c r="N60" s="29">
        <f t="shared" si="57"/>
        <v>1049</v>
      </c>
    </row>
    <row r="61" spans="1:14">
      <c r="A61" s="6" t="s">
        <v>19</v>
      </c>
      <c r="B61" s="10">
        <f t="shared" ref="B61" si="59">SUM(B62:B66)</f>
        <v>0</v>
      </c>
      <c r="C61" s="10">
        <f t="shared" ref="C61" si="60">SUM(C62:C66)</f>
        <v>0</v>
      </c>
      <c r="D61" s="10">
        <f t="shared" ref="D61" si="61">SUM(D62:D66)</f>
        <v>0</v>
      </c>
      <c r="E61" s="10">
        <f t="shared" ref="E61" si="62">SUM(E62:E66)</f>
        <v>0</v>
      </c>
      <c r="F61" s="10">
        <f t="shared" ref="F61" si="63">SUM(F62:F66)</f>
        <v>0</v>
      </c>
      <c r="G61" s="10">
        <f t="shared" ref="G61" si="64">SUM(G62:G66)</f>
        <v>0</v>
      </c>
      <c r="H61" s="10">
        <f t="shared" ref="H61" si="65">SUM(H62:H66)</f>
        <v>2794</v>
      </c>
      <c r="I61" s="10">
        <f t="shared" ref="I61" si="66">SUM(I62:I66)</f>
        <v>1702</v>
      </c>
      <c r="J61" s="10">
        <f t="shared" ref="J61" si="67">SUM(J62:J66)</f>
        <v>2245</v>
      </c>
      <c r="K61" s="10">
        <f>SUM(K62:K66)</f>
        <v>1709</v>
      </c>
      <c r="L61" s="10">
        <f t="shared" ref="L61" si="68">SUM(L62:L66)</f>
        <v>2152</v>
      </c>
      <c r="M61" s="10">
        <f t="shared" ref="M61" si="69">SUM(M62:M66)</f>
        <v>0</v>
      </c>
      <c r="N61" s="11">
        <f t="shared" si="57"/>
        <v>10602</v>
      </c>
    </row>
    <row r="62" spans="1:14">
      <c r="A62" s="22" t="s">
        <v>26</v>
      </c>
      <c r="B62" s="32"/>
      <c r="C62" s="32"/>
      <c r="D62" s="32"/>
      <c r="E62" s="32"/>
      <c r="F62" s="32"/>
      <c r="G62" s="32"/>
      <c r="H62" s="32">
        <v>82</v>
      </c>
      <c r="I62" s="32">
        <v>70</v>
      </c>
      <c r="J62" s="32">
        <v>94</v>
      </c>
      <c r="K62" s="32"/>
      <c r="L62" s="32">
        <v>671</v>
      </c>
      <c r="M62" s="32"/>
      <c r="N62" s="29">
        <f t="shared" si="57"/>
        <v>917</v>
      </c>
    </row>
    <row r="63" spans="1:14">
      <c r="A63" s="22" t="s">
        <v>20</v>
      </c>
      <c r="B63" s="32"/>
      <c r="C63" s="32"/>
      <c r="D63" s="32"/>
      <c r="E63" s="32"/>
      <c r="F63" s="32"/>
      <c r="G63" s="32"/>
      <c r="H63" s="32"/>
      <c r="I63" s="32"/>
      <c r="J63" s="32"/>
      <c r="K63" s="32">
        <v>3</v>
      </c>
      <c r="L63" s="32"/>
      <c r="M63" s="32"/>
      <c r="N63" s="29">
        <f t="shared" si="57"/>
        <v>3</v>
      </c>
    </row>
    <row r="64" spans="1:14">
      <c r="A64" s="22" t="s">
        <v>32</v>
      </c>
      <c r="B64" s="32"/>
      <c r="C64" s="32"/>
      <c r="D64" s="32"/>
      <c r="E64" s="32"/>
      <c r="F64" s="32"/>
      <c r="G64" s="32"/>
      <c r="H64" s="32">
        <v>1522</v>
      </c>
      <c r="I64" s="32">
        <v>698</v>
      </c>
      <c r="J64" s="32">
        <v>844</v>
      </c>
      <c r="K64" s="32">
        <v>772</v>
      </c>
      <c r="L64" s="32">
        <v>915</v>
      </c>
      <c r="M64" s="32"/>
      <c r="N64" s="29">
        <f t="shared" si="57"/>
        <v>4751</v>
      </c>
    </row>
    <row r="65" spans="1:14">
      <c r="A65" s="22" t="s">
        <v>38</v>
      </c>
      <c r="B65" s="32"/>
      <c r="C65" s="32"/>
      <c r="D65" s="32"/>
      <c r="E65" s="32"/>
      <c r="F65" s="32"/>
      <c r="G65" s="32"/>
      <c r="H65" s="32">
        <v>490</v>
      </c>
      <c r="I65" s="32">
        <v>323</v>
      </c>
      <c r="J65" s="32">
        <v>325</v>
      </c>
      <c r="K65" s="32"/>
      <c r="L65" s="32">
        <v>17</v>
      </c>
      <c r="M65" s="32"/>
      <c r="N65" s="29">
        <f t="shared" si="57"/>
        <v>1155</v>
      </c>
    </row>
    <row r="66" spans="1:14" ht="19.5" thickBot="1">
      <c r="A66" s="22" t="s">
        <v>39</v>
      </c>
      <c r="H66" s="2">
        <v>700</v>
      </c>
      <c r="I66" s="2">
        <v>611</v>
      </c>
      <c r="J66" s="2">
        <v>982</v>
      </c>
      <c r="K66" s="2">
        <v>934</v>
      </c>
      <c r="L66" s="2">
        <v>549</v>
      </c>
      <c r="N66" s="29">
        <f t="shared" si="57"/>
        <v>3776</v>
      </c>
    </row>
    <row r="67" spans="1:14" ht="19.5" thickBot="1">
      <c r="A67" s="23" t="s">
        <v>23</v>
      </c>
      <c r="B67" s="20">
        <f>B54+B55</f>
        <v>0</v>
      </c>
      <c r="C67" s="13">
        <f t="shared" ref="C67:M67" si="70">C54+C55</f>
        <v>0</v>
      </c>
      <c r="D67" s="13">
        <f t="shared" si="70"/>
        <v>0</v>
      </c>
      <c r="E67" s="13">
        <f t="shared" si="70"/>
        <v>0</v>
      </c>
      <c r="F67" s="13">
        <f t="shared" si="70"/>
        <v>0</v>
      </c>
      <c r="G67" s="13">
        <f t="shared" si="70"/>
        <v>0</v>
      </c>
      <c r="H67" s="13">
        <f t="shared" si="70"/>
        <v>7101</v>
      </c>
      <c r="I67" s="13">
        <f t="shared" si="70"/>
        <v>4890</v>
      </c>
      <c r="J67" s="13">
        <f t="shared" si="70"/>
        <v>8856</v>
      </c>
      <c r="K67" s="13">
        <f t="shared" si="70"/>
        <v>8177</v>
      </c>
      <c r="L67" s="13">
        <f t="shared" si="70"/>
        <v>8600</v>
      </c>
      <c r="M67" s="27">
        <f t="shared" si="70"/>
        <v>0</v>
      </c>
      <c r="N67" s="30">
        <f>N54+N55</f>
        <v>37624</v>
      </c>
    </row>
    <row r="68" spans="1:14" ht="45" customHeight="1" thickBot="1"/>
    <row r="69" spans="1:14">
      <c r="A69" s="6"/>
      <c r="B69" s="70" t="s">
        <v>35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2" t="s">
        <v>40</v>
      </c>
    </row>
    <row r="70" spans="1:14" ht="16.5" thickBot="1">
      <c r="A70" s="21"/>
      <c r="B70" s="16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 t="s">
        <v>10</v>
      </c>
      <c r="K70" s="9" t="s">
        <v>11</v>
      </c>
      <c r="L70" s="9" t="s">
        <v>12</v>
      </c>
      <c r="M70" s="9" t="s">
        <v>13</v>
      </c>
      <c r="N70" s="73"/>
    </row>
    <row r="71" spans="1:14" ht="19.5" thickBot="1">
      <c r="A71" s="14" t="s">
        <v>0</v>
      </c>
      <c r="B71" s="17"/>
      <c r="C71" s="8"/>
      <c r="D71" s="8"/>
      <c r="E71" s="8"/>
      <c r="F71" s="8">
        <v>566</v>
      </c>
      <c r="G71" s="8">
        <v>537</v>
      </c>
      <c r="H71" s="8">
        <v>623</v>
      </c>
      <c r="I71" s="8">
        <v>768</v>
      </c>
      <c r="J71" s="8">
        <v>678</v>
      </c>
      <c r="K71" s="8">
        <v>773</v>
      </c>
      <c r="L71" s="8">
        <v>534</v>
      </c>
      <c r="M71" s="24">
        <v>405</v>
      </c>
      <c r="N71" s="28">
        <f>SUM(B71:M71)</f>
        <v>4884</v>
      </c>
    </row>
    <row r="72" spans="1:14">
      <c r="A72" s="15" t="s">
        <v>1</v>
      </c>
      <c r="B72" s="18">
        <f>B73</f>
        <v>0</v>
      </c>
      <c r="C72" s="18">
        <f t="shared" ref="C72:M72" si="71">C73</f>
        <v>0</v>
      </c>
      <c r="D72" s="18">
        <f t="shared" si="71"/>
        <v>0</v>
      </c>
      <c r="E72" s="18">
        <f t="shared" si="71"/>
        <v>0</v>
      </c>
      <c r="F72" s="18">
        <f t="shared" si="71"/>
        <v>0</v>
      </c>
      <c r="G72" s="18">
        <f t="shared" si="71"/>
        <v>0</v>
      </c>
      <c r="H72" s="18">
        <f t="shared" si="71"/>
        <v>1422</v>
      </c>
      <c r="I72" s="18">
        <f t="shared" si="71"/>
        <v>67</v>
      </c>
      <c r="J72" s="18">
        <f t="shared" si="71"/>
        <v>370</v>
      </c>
      <c r="K72" s="18">
        <f t="shared" si="71"/>
        <v>406</v>
      </c>
      <c r="L72" s="18">
        <f t="shared" si="71"/>
        <v>437</v>
      </c>
      <c r="M72" s="18">
        <f t="shared" si="71"/>
        <v>768</v>
      </c>
      <c r="N72" s="15">
        <f>SUM(B72:M72)</f>
        <v>3470</v>
      </c>
    </row>
    <row r="73" spans="1:14">
      <c r="A73" s="6" t="s">
        <v>15</v>
      </c>
      <c r="B73" s="19">
        <f>SUM(B74)</f>
        <v>0</v>
      </c>
      <c r="C73" s="19">
        <f t="shared" ref="C73:M73" si="72">SUM(C74)</f>
        <v>0</v>
      </c>
      <c r="D73" s="19">
        <f t="shared" si="72"/>
        <v>0</v>
      </c>
      <c r="E73" s="19">
        <f t="shared" si="72"/>
        <v>0</v>
      </c>
      <c r="F73" s="19">
        <f t="shared" si="72"/>
        <v>0</v>
      </c>
      <c r="G73" s="19">
        <f t="shared" si="72"/>
        <v>0</v>
      </c>
      <c r="H73" s="19">
        <f t="shared" si="72"/>
        <v>1422</v>
      </c>
      <c r="I73" s="19">
        <f t="shared" si="72"/>
        <v>67</v>
      </c>
      <c r="J73" s="19">
        <f t="shared" si="72"/>
        <v>370</v>
      </c>
      <c r="K73" s="19">
        <f t="shared" si="72"/>
        <v>406</v>
      </c>
      <c r="L73" s="19">
        <f t="shared" si="72"/>
        <v>437</v>
      </c>
      <c r="M73" s="19">
        <f t="shared" si="72"/>
        <v>768</v>
      </c>
      <c r="N73" s="11">
        <f>SUM(B73:M73)</f>
        <v>3470</v>
      </c>
    </row>
    <row r="74" spans="1:14" ht="19.5" thickBot="1">
      <c r="A74" s="22" t="s">
        <v>17</v>
      </c>
      <c r="H74" s="2">
        <v>1422</v>
      </c>
      <c r="I74" s="2">
        <v>67</v>
      </c>
      <c r="J74" s="2">
        <v>370</v>
      </c>
      <c r="K74" s="2">
        <v>406</v>
      </c>
      <c r="L74" s="2">
        <v>437</v>
      </c>
      <c r="M74" s="2">
        <v>768</v>
      </c>
      <c r="N74" s="29">
        <f>SUM(B74:M74)</f>
        <v>3470</v>
      </c>
    </row>
    <row r="75" spans="1:14" ht="19.5" thickBot="1">
      <c r="A75" s="7" t="s">
        <v>23</v>
      </c>
      <c r="B75" s="33">
        <f>B71+B72</f>
        <v>0</v>
      </c>
      <c r="C75" s="33">
        <f t="shared" ref="C75:M75" si="73">C71+C72</f>
        <v>0</v>
      </c>
      <c r="D75" s="33">
        <f t="shared" si="73"/>
        <v>0</v>
      </c>
      <c r="E75" s="33">
        <f t="shared" si="73"/>
        <v>0</v>
      </c>
      <c r="F75" s="33">
        <f t="shared" si="73"/>
        <v>566</v>
      </c>
      <c r="G75" s="33">
        <f t="shared" si="73"/>
        <v>537</v>
      </c>
      <c r="H75" s="33">
        <f t="shared" si="73"/>
        <v>2045</v>
      </c>
      <c r="I75" s="33">
        <f t="shared" si="73"/>
        <v>835</v>
      </c>
      <c r="J75" s="33">
        <f t="shared" si="73"/>
        <v>1048</v>
      </c>
      <c r="K75" s="33">
        <f t="shared" si="73"/>
        <v>1179</v>
      </c>
      <c r="L75" s="33">
        <f t="shared" si="73"/>
        <v>971</v>
      </c>
      <c r="M75" s="33">
        <f t="shared" si="73"/>
        <v>1173</v>
      </c>
      <c r="N75" s="34">
        <f>SUM(B75:M75)</f>
        <v>8354</v>
      </c>
    </row>
    <row r="76" spans="1:14" ht="55.5" customHeight="1" thickBot="1"/>
    <row r="77" spans="1:14">
      <c r="A77" s="6"/>
      <c r="B77" s="70" t="s">
        <v>36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2" t="s">
        <v>40</v>
      </c>
    </row>
    <row r="78" spans="1:14" ht="16.5" thickBot="1">
      <c r="A78" s="21"/>
      <c r="B78" s="16" t="s">
        <v>2</v>
      </c>
      <c r="C78" s="9" t="s">
        <v>3</v>
      </c>
      <c r="D78" s="9" t="s">
        <v>4</v>
      </c>
      <c r="E78" s="9" t="s">
        <v>5</v>
      </c>
      <c r="F78" s="9" t="s">
        <v>6</v>
      </c>
      <c r="G78" s="9" t="s">
        <v>7</v>
      </c>
      <c r="H78" s="9" t="s">
        <v>8</v>
      </c>
      <c r="I78" s="9" t="s">
        <v>9</v>
      </c>
      <c r="J78" s="9" t="s">
        <v>10</v>
      </c>
      <c r="K78" s="9" t="s">
        <v>11</v>
      </c>
      <c r="L78" s="9" t="s">
        <v>12</v>
      </c>
      <c r="M78" s="9" t="s">
        <v>13</v>
      </c>
      <c r="N78" s="73"/>
    </row>
    <row r="79" spans="1:14" ht="19.5" thickBot="1">
      <c r="A79" s="14" t="s">
        <v>0</v>
      </c>
      <c r="B79" s="17">
        <v>1381</v>
      </c>
      <c r="C79" s="8">
        <v>1295</v>
      </c>
      <c r="D79" s="8">
        <v>1245</v>
      </c>
      <c r="E79" s="8">
        <v>1180</v>
      </c>
      <c r="F79" s="8">
        <v>1100</v>
      </c>
      <c r="G79" s="8">
        <v>1056</v>
      </c>
      <c r="H79" s="8">
        <v>636</v>
      </c>
      <c r="I79" s="8">
        <v>617</v>
      </c>
      <c r="J79" s="8">
        <v>620</v>
      </c>
      <c r="K79" s="8">
        <v>1074</v>
      </c>
      <c r="L79" s="8">
        <v>212</v>
      </c>
      <c r="M79" s="24"/>
      <c r="N79" s="28">
        <f>SUM(B79:M79)</f>
        <v>10416</v>
      </c>
    </row>
    <row r="82" spans="1:14">
      <c r="A82" s="3" t="s">
        <v>41</v>
      </c>
      <c r="N82" s="3">
        <f>N5+N20+N39+N71+N79+N54</f>
        <v>260361</v>
      </c>
    </row>
    <row r="83" spans="1:14">
      <c r="A83" s="3" t="s">
        <v>42</v>
      </c>
      <c r="N83" s="36">
        <f>N6+N21+N40+N72+N55</f>
        <v>103402</v>
      </c>
    </row>
    <row r="85" spans="1:14">
      <c r="M85" s="2" t="s">
        <v>45</v>
      </c>
      <c r="N85" s="1">
        <f>SUM(N82:N84)</f>
        <v>363763</v>
      </c>
    </row>
    <row r="86" spans="1:14">
      <c r="A86" s="69" t="s">
        <v>43</v>
      </c>
      <c r="B86" s="69"/>
      <c r="C86" s="69"/>
      <c r="D86" s="69"/>
      <c r="E86" s="69"/>
      <c r="F86" s="69"/>
      <c r="G86" s="69"/>
    </row>
    <row r="109" spans="1:14" ht="19.5" thickBot="1"/>
    <row r="110" spans="1:14">
      <c r="A110" s="6"/>
      <c r="B110" s="70" t="s">
        <v>14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2" t="s">
        <v>40</v>
      </c>
    </row>
    <row r="111" spans="1:14" ht="16.5" thickBot="1">
      <c r="A111" s="21"/>
      <c r="B111" s="16" t="s">
        <v>2</v>
      </c>
      <c r="C111" s="9" t="s">
        <v>3</v>
      </c>
      <c r="D111" s="9" t="s">
        <v>4</v>
      </c>
      <c r="E111" s="9" t="s">
        <v>5</v>
      </c>
      <c r="F111" s="9" t="s">
        <v>6</v>
      </c>
      <c r="G111" s="9" t="s">
        <v>7</v>
      </c>
      <c r="H111" s="9" t="s">
        <v>8</v>
      </c>
      <c r="I111" s="9" t="s">
        <v>9</v>
      </c>
      <c r="J111" s="9" t="s">
        <v>10</v>
      </c>
      <c r="K111" s="9" t="s">
        <v>11</v>
      </c>
      <c r="L111" s="9" t="s">
        <v>12</v>
      </c>
      <c r="M111" s="9" t="s">
        <v>13</v>
      </c>
      <c r="N111" s="73"/>
    </row>
    <row r="112" spans="1:14" ht="19.5" thickBot="1">
      <c r="A112" s="14" t="s">
        <v>0</v>
      </c>
      <c r="B112" s="17">
        <v>2516</v>
      </c>
      <c r="C112" s="8">
        <v>1943</v>
      </c>
      <c r="D112" s="8">
        <v>1585</v>
      </c>
      <c r="E112" s="8">
        <v>2161</v>
      </c>
      <c r="F112" s="8">
        <v>1668</v>
      </c>
      <c r="G112" s="8">
        <v>2423</v>
      </c>
      <c r="H112" s="8">
        <v>2552</v>
      </c>
      <c r="I112" s="8">
        <v>1579</v>
      </c>
      <c r="J112" s="8">
        <v>2532</v>
      </c>
      <c r="K112" s="8">
        <v>2830</v>
      </c>
      <c r="L112" s="8"/>
      <c r="M112" s="24"/>
      <c r="N112" s="28">
        <f>SUM(B112:M112)</f>
        <v>21789</v>
      </c>
    </row>
    <row r="113" spans="1:14" ht="19.5" thickBot="1"/>
    <row r="114" spans="1:14">
      <c r="A114" s="6"/>
      <c r="B114" s="70" t="s">
        <v>25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2" t="s">
        <v>40</v>
      </c>
    </row>
    <row r="115" spans="1:14" ht="16.5" thickBot="1">
      <c r="A115" s="21"/>
      <c r="B115" s="16" t="s">
        <v>2</v>
      </c>
      <c r="C115" s="9" t="s">
        <v>3</v>
      </c>
      <c r="D115" s="9" t="s">
        <v>4</v>
      </c>
      <c r="E115" s="9" t="s">
        <v>5</v>
      </c>
      <c r="F115" s="9" t="s">
        <v>6</v>
      </c>
      <c r="G115" s="9" t="s">
        <v>7</v>
      </c>
      <c r="H115" s="9" t="s">
        <v>8</v>
      </c>
      <c r="I115" s="9" t="s">
        <v>9</v>
      </c>
      <c r="J115" s="9" t="s">
        <v>10</v>
      </c>
      <c r="K115" s="9" t="s">
        <v>11</v>
      </c>
      <c r="L115" s="9" t="s">
        <v>12</v>
      </c>
      <c r="M115" s="9" t="s">
        <v>13</v>
      </c>
      <c r="N115" s="73"/>
    </row>
    <row r="116" spans="1:14" ht="19.5" thickBot="1">
      <c r="A116" s="14" t="s">
        <v>0</v>
      </c>
      <c r="B116" s="17">
        <v>10878</v>
      </c>
      <c r="C116" s="8">
        <v>6111</v>
      </c>
      <c r="D116" s="8">
        <v>9038</v>
      </c>
      <c r="E116" s="8">
        <v>9581</v>
      </c>
      <c r="F116" s="8">
        <v>9053</v>
      </c>
      <c r="G116" s="8">
        <v>6026</v>
      </c>
      <c r="H116" s="8">
        <v>7622</v>
      </c>
      <c r="I116" s="8">
        <v>6526</v>
      </c>
      <c r="J116" s="8">
        <v>6835</v>
      </c>
      <c r="K116" s="8">
        <v>7886</v>
      </c>
      <c r="L116" s="8"/>
      <c r="M116" s="24"/>
      <c r="N116" s="28">
        <f>SUM(B116:M116)</f>
        <v>79556</v>
      </c>
    </row>
    <row r="117" spans="1:14" ht="19.5" thickBot="1"/>
    <row r="118" spans="1:14">
      <c r="A118" s="6"/>
      <c r="B118" s="70" t="s">
        <v>33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2" t="s">
        <v>40</v>
      </c>
    </row>
    <row r="119" spans="1:14" ht="16.5" thickBot="1">
      <c r="A119" s="21"/>
      <c r="B119" s="16" t="s">
        <v>2</v>
      </c>
      <c r="C119" s="9" t="s">
        <v>3</v>
      </c>
      <c r="D119" s="9" t="s">
        <v>4</v>
      </c>
      <c r="E119" s="9" t="s">
        <v>5</v>
      </c>
      <c r="F119" s="9" t="s">
        <v>6</v>
      </c>
      <c r="G119" s="9" t="s">
        <v>7</v>
      </c>
      <c r="H119" s="9" t="s">
        <v>8</v>
      </c>
      <c r="I119" s="9" t="s">
        <v>9</v>
      </c>
      <c r="J119" s="9" t="s">
        <v>10</v>
      </c>
      <c r="K119" s="9" t="s">
        <v>11</v>
      </c>
      <c r="L119" s="9" t="s">
        <v>12</v>
      </c>
      <c r="M119" s="9" t="s">
        <v>13</v>
      </c>
      <c r="N119" s="73"/>
    </row>
    <row r="120" spans="1:14" ht="19.5" thickBot="1">
      <c r="A120" s="14" t="s">
        <v>0</v>
      </c>
      <c r="B120" s="17">
        <v>10951</v>
      </c>
      <c r="C120" s="8">
        <v>9623</v>
      </c>
      <c r="D120" s="8">
        <v>9222</v>
      </c>
      <c r="E120" s="8">
        <v>8952</v>
      </c>
      <c r="F120" s="8">
        <v>16146</v>
      </c>
      <c r="G120" s="8">
        <v>15365</v>
      </c>
      <c r="H120" s="8">
        <v>3946</v>
      </c>
      <c r="I120" s="8">
        <v>4506</v>
      </c>
      <c r="J120" s="8">
        <v>7636</v>
      </c>
      <c r="K120" s="8">
        <v>10993</v>
      </c>
      <c r="L120" s="8"/>
      <c r="M120" s="24"/>
      <c r="N120" s="28">
        <f>SUM(B120:M120)</f>
        <v>97340</v>
      </c>
    </row>
    <row r="121" spans="1:14" ht="19.5" thickBot="1"/>
    <row r="122" spans="1:14">
      <c r="A122" s="6"/>
      <c r="B122" s="70" t="s">
        <v>35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2" t="s">
        <v>40</v>
      </c>
    </row>
    <row r="123" spans="1:14" ht="16.5" thickBot="1">
      <c r="A123" s="21"/>
      <c r="B123" s="16" t="s">
        <v>2</v>
      </c>
      <c r="C123" s="9" t="s">
        <v>3</v>
      </c>
      <c r="D123" s="9" t="s">
        <v>4</v>
      </c>
      <c r="E123" s="9" t="s">
        <v>5</v>
      </c>
      <c r="F123" s="9" t="s">
        <v>6</v>
      </c>
      <c r="G123" s="9" t="s">
        <v>7</v>
      </c>
      <c r="H123" s="9" t="s">
        <v>8</v>
      </c>
      <c r="I123" s="9" t="s">
        <v>9</v>
      </c>
      <c r="J123" s="9" t="s">
        <v>10</v>
      </c>
      <c r="K123" s="9" t="s">
        <v>11</v>
      </c>
      <c r="L123" s="9" t="s">
        <v>12</v>
      </c>
      <c r="M123" s="9" t="s">
        <v>13</v>
      </c>
      <c r="N123" s="73"/>
    </row>
    <row r="124" spans="1:14" ht="19.5" thickBot="1">
      <c r="A124" s="14" t="s">
        <v>0</v>
      </c>
      <c r="B124" s="17"/>
      <c r="C124" s="8"/>
      <c r="D124" s="8"/>
      <c r="E124" s="8"/>
      <c r="F124" s="8">
        <v>566</v>
      </c>
      <c r="G124" s="8">
        <v>537</v>
      </c>
      <c r="H124" s="8">
        <v>623</v>
      </c>
      <c r="I124" s="8">
        <v>768</v>
      </c>
      <c r="J124" s="8">
        <v>678</v>
      </c>
      <c r="K124" s="8">
        <v>773</v>
      </c>
      <c r="L124" s="8"/>
      <c r="M124" s="24"/>
      <c r="N124" s="28">
        <f>SUM(B124:M124)</f>
        <v>3945</v>
      </c>
    </row>
    <row r="125" spans="1:14" ht="19.5" thickBot="1"/>
    <row r="126" spans="1:14">
      <c r="A126" s="6"/>
      <c r="B126" s="70" t="s">
        <v>36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2" t="s">
        <v>40</v>
      </c>
    </row>
    <row r="127" spans="1:14" ht="16.5" thickBot="1">
      <c r="A127" s="21"/>
      <c r="B127" s="16" t="s">
        <v>2</v>
      </c>
      <c r="C127" s="9" t="s">
        <v>3</v>
      </c>
      <c r="D127" s="9" t="s">
        <v>4</v>
      </c>
      <c r="E127" s="9" t="s">
        <v>5</v>
      </c>
      <c r="F127" s="9" t="s">
        <v>6</v>
      </c>
      <c r="G127" s="9" t="s">
        <v>7</v>
      </c>
      <c r="H127" s="9" t="s">
        <v>8</v>
      </c>
      <c r="I127" s="9" t="s">
        <v>9</v>
      </c>
      <c r="J127" s="9" t="s">
        <v>10</v>
      </c>
      <c r="K127" s="9" t="s">
        <v>11</v>
      </c>
      <c r="L127" s="9" t="s">
        <v>12</v>
      </c>
      <c r="M127" s="9" t="s">
        <v>13</v>
      </c>
      <c r="N127" s="73"/>
    </row>
    <row r="128" spans="1:14" ht="19.5" thickBot="1">
      <c r="A128" s="14" t="s">
        <v>0</v>
      </c>
      <c r="B128" s="17">
        <v>1381</v>
      </c>
      <c r="C128" s="8">
        <v>1295</v>
      </c>
      <c r="D128" s="8">
        <v>1245</v>
      </c>
      <c r="E128" s="8">
        <v>1180</v>
      </c>
      <c r="F128" s="8">
        <v>1100</v>
      </c>
      <c r="G128" s="8">
        <v>1056</v>
      </c>
      <c r="H128" s="8">
        <v>636</v>
      </c>
      <c r="I128" s="8">
        <v>617</v>
      </c>
      <c r="J128" s="8">
        <v>620</v>
      </c>
      <c r="K128" s="8">
        <v>1074</v>
      </c>
      <c r="L128" s="8"/>
      <c r="M128" s="24"/>
      <c r="N128" s="28">
        <f>SUM(B128:M128)</f>
        <v>10204</v>
      </c>
    </row>
  </sheetData>
  <mergeCells count="25">
    <mergeCell ref="B122:M122"/>
    <mergeCell ref="N122:N123"/>
    <mergeCell ref="B126:M126"/>
    <mergeCell ref="N126:N127"/>
    <mergeCell ref="B110:M110"/>
    <mergeCell ref="N110:N111"/>
    <mergeCell ref="B114:M114"/>
    <mergeCell ref="N114:N115"/>
    <mergeCell ref="B118:M118"/>
    <mergeCell ref="N118:N119"/>
    <mergeCell ref="B3:M3"/>
    <mergeCell ref="A1:M1"/>
    <mergeCell ref="A2:M2"/>
    <mergeCell ref="N3:N4"/>
    <mergeCell ref="B18:M18"/>
    <mergeCell ref="N18:N19"/>
    <mergeCell ref="A86:G86"/>
    <mergeCell ref="B37:M37"/>
    <mergeCell ref="N37:N38"/>
    <mergeCell ref="B69:M69"/>
    <mergeCell ref="N69:N70"/>
    <mergeCell ref="B77:M77"/>
    <mergeCell ref="N77:N78"/>
    <mergeCell ref="B52:M52"/>
    <mergeCell ref="N52:N53"/>
  </mergeCells>
  <pageMargins left="0.11811023622047245" right="0.11811023622047245" top="0.74803149606299213" bottom="0.15748031496062992" header="0" footer="0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topLeftCell="C1" workbookViewId="0">
      <selection activeCell="H98" sqref="H98"/>
    </sheetView>
  </sheetViews>
  <sheetFormatPr defaultRowHeight="18.75"/>
  <cols>
    <col min="1" max="1" width="31.28515625" style="3" customWidth="1"/>
    <col min="2" max="2" width="13.28515625" style="3" customWidth="1"/>
    <col min="3" max="3" width="9.85546875" style="2" customWidth="1"/>
    <col min="4" max="4" width="10" style="2" customWidth="1"/>
    <col min="5" max="5" width="8.42578125" style="2" customWidth="1"/>
    <col min="6" max="6" width="9.140625" style="2" customWidth="1"/>
    <col min="7" max="7" width="9.42578125" style="2" customWidth="1"/>
    <col min="8" max="8" width="9.140625" style="2" customWidth="1"/>
    <col min="9" max="9" width="8.85546875" style="2" customWidth="1"/>
    <col min="10" max="10" width="9" style="2" customWidth="1"/>
    <col min="11" max="11" width="9.85546875" style="2" customWidth="1"/>
    <col min="12" max="12" width="9.5703125" style="2" customWidth="1"/>
    <col min="13" max="13" width="8.28515625" style="2" customWidth="1"/>
    <col min="14" max="14" width="9" style="2" customWidth="1"/>
    <col min="15" max="15" width="10.140625" style="1" customWidth="1"/>
    <col min="16" max="16384" width="9.140625" style="1"/>
  </cols>
  <sheetData>
    <row r="1" spans="1:15" ht="19.5" thickBo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ht="8.25" hidden="1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ht="17.25" customHeight="1">
      <c r="A3" s="6"/>
      <c r="B3" s="39"/>
      <c r="C3" s="70" t="s">
        <v>14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 t="s">
        <v>40</v>
      </c>
    </row>
    <row r="4" spans="1:15" s="4" customFormat="1" ht="16.5" thickBot="1">
      <c r="A4" s="21"/>
      <c r="B4" s="40"/>
      <c r="C4" s="16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73"/>
    </row>
    <row r="5" spans="1:15" s="3" customFormat="1" ht="19.5" thickBot="1">
      <c r="A5" s="14" t="s">
        <v>0</v>
      </c>
      <c r="B5" s="41"/>
      <c r="C5" s="17">
        <v>2307</v>
      </c>
      <c r="D5" s="8">
        <v>1979</v>
      </c>
      <c r="E5" s="8">
        <v>1706</v>
      </c>
      <c r="F5" s="8">
        <v>2139</v>
      </c>
      <c r="G5" s="8">
        <v>1119</v>
      </c>
      <c r="H5" s="8">
        <v>1771</v>
      </c>
      <c r="I5" s="8">
        <v>1276</v>
      </c>
      <c r="J5" s="8">
        <v>2576</v>
      </c>
      <c r="K5" s="8">
        <v>2410</v>
      </c>
      <c r="L5" s="8">
        <v>2259</v>
      </c>
      <c r="M5" s="8">
        <v>1808</v>
      </c>
      <c r="N5" s="24"/>
      <c r="O5" s="28">
        <f>SUM(C5:N5)</f>
        <v>21350</v>
      </c>
    </row>
    <row r="6" spans="1:15" s="3" customFormat="1">
      <c r="A6" s="15" t="s">
        <v>1</v>
      </c>
      <c r="B6" s="42"/>
      <c r="C6" s="18">
        <f>C7+C11</f>
        <v>948</v>
      </c>
      <c r="D6" s="12">
        <f t="shared" ref="D6:N6" si="0">D7+D11</f>
        <v>1024</v>
      </c>
      <c r="E6" s="12">
        <f t="shared" si="0"/>
        <v>999</v>
      </c>
      <c r="F6" s="12">
        <f t="shared" si="0"/>
        <v>906</v>
      </c>
      <c r="G6" s="12">
        <f t="shared" si="0"/>
        <v>612</v>
      </c>
      <c r="H6" s="12">
        <f t="shared" si="0"/>
        <v>666</v>
      </c>
      <c r="I6" s="12">
        <f t="shared" si="0"/>
        <v>617</v>
      </c>
      <c r="J6" s="12">
        <f t="shared" si="0"/>
        <v>779</v>
      </c>
      <c r="K6" s="12">
        <f t="shared" si="0"/>
        <v>780</v>
      </c>
      <c r="L6" s="12">
        <f t="shared" si="0"/>
        <v>687</v>
      </c>
      <c r="M6" s="12">
        <f t="shared" si="0"/>
        <v>920</v>
      </c>
      <c r="N6" s="25">
        <f t="shared" si="0"/>
        <v>851</v>
      </c>
      <c r="O6" s="15">
        <f t="shared" ref="O6:O16" si="1">SUM(C6:N6)</f>
        <v>9789</v>
      </c>
    </row>
    <row r="7" spans="1:15" s="5" customFormat="1">
      <c r="A7" s="6" t="s">
        <v>15</v>
      </c>
      <c r="B7" s="43"/>
      <c r="C7" s="19">
        <f>SUM(C8:C10)</f>
        <v>212</v>
      </c>
      <c r="D7" s="10">
        <f t="shared" ref="D7:N7" si="2">SUM(D8:D10)</f>
        <v>88</v>
      </c>
      <c r="E7" s="10">
        <f t="shared" si="2"/>
        <v>104</v>
      </c>
      <c r="F7" s="10">
        <f t="shared" si="2"/>
        <v>75</v>
      </c>
      <c r="G7" s="10">
        <f t="shared" si="2"/>
        <v>26</v>
      </c>
      <c r="H7" s="10">
        <f t="shared" si="2"/>
        <v>45</v>
      </c>
      <c r="I7" s="10">
        <f t="shared" si="2"/>
        <v>22</v>
      </c>
      <c r="J7" s="10">
        <f t="shared" si="2"/>
        <v>39</v>
      </c>
      <c r="K7" s="10">
        <f t="shared" si="2"/>
        <v>39</v>
      </c>
      <c r="L7" s="10">
        <f t="shared" si="2"/>
        <v>33</v>
      </c>
      <c r="M7" s="10">
        <f t="shared" si="2"/>
        <v>69</v>
      </c>
      <c r="N7" s="26">
        <f t="shared" si="2"/>
        <v>0</v>
      </c>
      <c r="O7" s="11">
        <f t="shared" si="1"/>
        <v>752</v>
      </c>
    </row>
    <row r="8" spans="1:15">
      <c r="A8" s="22" t="s">
        <v>16</v>
      </c>
      <c r="B8" s="44"/>
      <c r="C8" s="2">
        <v>30</v>
      </c>
      <c r="D8" s="2">
        <v>5</v>
      </c>
      <c r="E8" s="2">
        <v>2</v>
      </c>
      <c r="O8" s="29">
        <f t="shared" si="1"/>
        <v>37</v>
      </c>
    </row>
    <row r="9" spans="1:15">
      <c r="A9" s="22" t="s">
        <v>17</v>
      </c>
      <c r="B9" s="44"/>
      <c r="C9" s="2">
        <v>114</v>
      </c>
      <c r="D9" s="2">
        <v>83</v>
      </c>
      <c r="E9" s="2">
        <v>102</v>
      </c>
      <c r="F9" s="2">
        <v>75</v>
      </c>
      <c r="G9" s="2">
        <v>26</v>
      </c>
      <c r="H9" s="2">
        <v>45</v>
      </c>
      <c r="I9" s="2">
        <v>22</v>
      </c>
      <c r="J9" s="2">
        <v>39</v>
      </c>
      <c r="K9" s="2">
        <v>39</v>
      </c>
      <c r="L9" s="2">
        <v>33</v>
      </c>
      <c r="M9" s="2">
        <v>69</v>
      </c>
      <c r="O9" s="29">
        <f t="shared" si="1"/>
        <v>647</v>
      </c>
    </row>
    <row r="10" spans="1:15" ht="16.5" customHeight="1">
      <c r="A10" s="22" t="s">
        <v>18</v>
      </c>
      <c r="B10" s="44"/>
      <c r="C10" s="2">
        <v>68</v>
      </c>
      <c r="O10" s="29">
        <f t="shared" si="1"/>
        <v>68</v>
      </c>
    </row>
    <row r="11" spans="1:15" s="5" customFormat="1">
      <c r="A11" s="6" t="s">
        <v>19</v>
      </c>
      <c r="B11" s="43"/>
      <c r="C11" s="19">
        <f>SUM(C12:C16)</f>
        <v>736</v>
      </c>
      <c r="D11" s="10">
        <f t="shared" ref="D11:N11" si="3">SUM(D12:D16)</f>
        <v>936</v>
      </c>
      <c r="E11" s="10">
        <f t="shared" si="3"/>
        <v>895</v>
      </c>
      <c r="F11" s="10">
        <f t="shared" si="3"/>
        <v>831</v>
      </c>
      <c r="G11" s="10">
        <f t="shared" si="3"/>
        <v>586</v>
      </c>
      <c r="H11" s="10">
        <f t="shared" si="3"/>
        <v>621</v>
      </c>
      <c r="I11" s="10">
        <f t="shared" si="3"/>
        <v>595</v>
      </c>
      <c r="J11" s="10">
        <f t="shared" si="3"/>
        <v>740</v>
      </c>
      <c r="K11" s="10">
        <f t="shared" si="3"/>
        <v>741</v>
      </c>
      <c r="L11" s="10">
        <f t="shared" si="3"/>
        <v>654</v>
      </c>
      <c r="M11" s="10">
        <f t="shared" si="3"/>
        <v>851</v>
      </c>
      <c r="N11" s="26">
        <f t="shared" si="3"/>
        <v>851</v>
      </c>
      <c r="O11" s="11">
        <f t="shared" si="1"/>
        <v>9037</v>
      </c>
    </row>
    <row r="12" spans="1:15">
      <c r="A12" s="22" t="s">
        <v>20</v>
      </c>
      <c r="B12" s="44"/>
      <c r="O12" s="29">
        <f t="shared" si="1"/>
        <v>0</v>
      </c>
    </row>
    <row r="13" spans="1:15">
      <c r="A13" s="22" t="s">
        <v>21</v>
      </c>
      <c r="B13" s="44"/>
      <c r="C13" s="2">
        <v>67</v>
      </c>
      <c r="D13" s="2">
        <v>91</v>
      </c>
      <c r="E13" s="2">
        <v>45</v>
      </c>
      <c r="F13" s="2">
        <v>89</v>
      </c>
      <c r="G13" s="2">
        <v>62</v>
      </c>
      <c r="H13" s="2">
        <v>79</v>
      </c>
      <c r="I13" s="2">
        <v>49</v>
      </c>
      <c r="J13" s="2">
        <v>180</v>
      </c>
      <c r="K13" s="2">
        <v>149</v>
      </c>
      <c r="L13" s="2">
        <v>102</v>
      </c>
      <c r="M13" s="2">
        <v>96</v>
      </c>
      <c r="N13" s="2">
        <v>95</v>
      </c>
      <c r="O13" s="29">
        <f t="shared" si="1"/>
        <v>1104</v>
      </c>
    </row>
    <row r="14" spans="1:15">
      <c r="A14" s="22" t="s">
        <v>49</v>
      </c>
      <c r="B14" s="44"/>
      <c r="O14" s="29">
        <f t="shared" si="1"/>
        <v>0</v>
      </c>
    </row>
    <row r="15" spans="1:15">
      <c r="A15" s="22" t="s">
        <v>24</v>
      </c>
      <c r="B15" s="44"/>
      <c r="C15" s="2">
        <v>500</v>
      </c>
      <c r="D15" s="2">
        <v>500</v>
      </c>
      <c r="E15" s="2">
        <v>500</v>
      </c>
      <c r="F15" s="2">
        <v>500</v>
      </c>
      <c r="G15" s="2">
        <v>500</v>
      </c>
      <c r="H15" s="2">
        <v>500</v>
      </c>
      <c r="I15" s="2">
        <v>500</v>
      </c>
      <c r="J15" s="2">
        <v>500</v>
      </c>
      <c r="K15" s="2">
        <v>500</v>
      </c>
      <c r="L15" s="2">
        <v>500</v>
      </c>
      <c r="M15" s="2">
        <v>500</v>
      </c>
      <c r="N15" s="2">
        <v>500</v>
      </c>
      <c r="O15" s="29">
        <f t="shared" si="1"/>
        <v>6000</v>
      </c>
    </row>
    <row r="16" spans="1:15" ht="21" customHeight="1" thickBot="1">
      <c r="A16" s="22" t="s">
        <v>22</v>
      </c>
      <c r="B16" s="44"/>
      <c r="C16" s="2">
        <v>169</v>
      </c>
      <c r="D16" s="2">
        <v>345</v>
      </c>
      <c r="E16" s="2">
        <v>350</v>
      </c>
      <c r="F16" s="2">
        <v>242</v>
      </c>
      <c r="G16" s="2">
        <v>24</v>
      </c>
      <c r="H16" s="2">
        <v>42</v>
      </c>
      <c r="I16" s="2">
        <v>46</v>
      </c>
      <c r="J16" s="2">
        <v>60</v>
      </c>
      <c r="K16" s="2">
        <v>92</v>
      </c>
      <c r="L16" s="2">
        <v>52</v>
      </c>
      <c r="M16" s="2">
        <v>255</v>
      </c>
      <c r="N16" s="2">
        <v>256</v>
      </c>
      <c r="O16" s="29">
        <f t="shared" si="1"/>
        <v>1933</v>
      </c>
    </row>
    <row r="17" spans="1:15" s="5" customFormat="1" ht="19.5" thickBot="1">
      <c r="A17" s="23" t="s">
        <v>23</v>
      </c>
      <c r="B17" s="42"/>
      <c r="C17" s="20">
        <f>C5+C6</f>
        <v>3255</v>
      </c>
      <c r="D17" s="13">
        <f t="shared" ref="D17:N17" si="4">D5+D6</f>
        <v>3003</v>
      </c>
      <c r="E17" s="13">
        <f t="shared" si="4"/>
        <v>2705</v>
      </c>
      <c r="F17" s="13">
        <f t="shared" si="4"/>
        <v>3045</v>
      </c>
      <c r="G17" s="13">
        <f t="shared" si="4"/>
        <v>1731</v>
      </c>
      <c r="H17" s="13">
        <f t="shared" si="4"/>
        <v>2437</v>
      </c>
      <c r="I17" s="13">
        <f t="shared" si="4"/>
        <v>1893</v>
      </c>
      <c r="J17" s="13">
        <f t="shared" si="4"/>
        <v>3355</v>
      </c>
      <c r="K17" s="13">
        <f t="shared" si="4"/>
        <v>3190</v>
      </c>
      <c r="L17" s="13">
        <f t="shared" si="4"/>
        <v>2946</v>
      </c>
      <c r="M17" s="13">
        <f t="shared" si="4"/>
        <v>2728</v>
      </c>
      <c r="N17" s="27">
        <f t="shared" si="4"/>
        <v>851</v>
      </c>
      <c r="O17" s="30">
        <f>O5+O6</f>
        <v>31139</v>
      </c>
    </row>
    <row r="18" spans="1:15" ht="17.25" customHeight="1" thickBot="1"/>
    <row r="19" spans="1:15">
      <c r="A19" s="6"/>
      <c r="B19" s="39"/>
      <c r="C19" s="70" t="s">
        <v>25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 t="s">
        <v>40</v>
      </c>
    </row>
    <row r="20" spans="1:15" ht="16.5" thickBot="1">
      <c r="A20" s="21"/>
      <c r="B20" s="40"/>
      <c r="C20" s="16" t="s">
        <v>2</v>
      </c>
      <c r="D20" s="9" t="s">
        <v>3</v>
      </c>
      <c r="E20" s="9" t="s">
        <v>4</v>
      </c>
      <c r="F20" s="9" t="s">
        <v>5</v>
      </c>
      <c r="G20" s="9" t="s">
        <v>6</v>
      </c>
      <c r="H20" s="9" t="s">
        <v>7</v>
      </c>
      <c r="I20" s="9" t="s">
        <v>8</v>
      </c>
      <c r="J20" s="9" t="s">
        <v>9</v>
      </c>
      <c r="K20" s="9" t="s">
        <v>10</v>
      </c>
      <c r="L20" s="9" t="s">
        <v>11</v>
      </c>
      <c r="M20" s="9" t="s">
        <v>12</v>
      </c>
      <c r="N20" s="9" t="s">
        <v>13</v>
      </c>
      <c r="O20" s="73"/>
    </row>
    <row r="21" spans="1:15" ht="19.5" thickBot="1">
      <c r="A21" s="14" t="s">
        <v>0</v>
      </c>
      <c r="B21" s="41"/>
      <c r="C21" s="17">
        <v>10687</v>
      </c>
      <c r="D21" s="8">
        <v>5621</v>
      </c>
      <c r="E21" s="8">
        <v>7556</v>
      </c>
      <c r="F21" s="8">
        <v>4520</v>
      </c>
      <c r="G21" s="8">
        <v>7915</v>
      </c>
      <c r="H21" s="8">
        <v>6353</v>
      </c>
      <c r="I21" s="8">
        <v>6151</v>
      </c>
      <c r="J21" s="8">
        <v>5946</v>
      </c>
      <c r="K21" s="8">
        <v>8653</v>
      </c>
      <c r="L21" s="8">
        <v>9299</v>
      </c>
      <c r="M21" s="8">
        <v>10329</v>
      </c>
      <c r="N21" s="24">
        <v>11535</v>
      </c>
      <c r="O21" s="28">
        <f>SUM(C21:N21)</f>
        <v>94565</v>
      </c>
    </row>
    <row r="22" spans="1:15">
      <c r="A22" s="15" t="s">
        <v>1</v>
      </c>
      <c r="B22" s="42"/>
      <c r="C22" s="18">
        <f t="shared" ref="C22:N22" si="5">C23+C28</f>
        <v>2764</v>
      </c>
      <c r="D22" s="12">
        <f t="shared" si="5"/>
        <v>2721</v>
      </c>
      <c r="E22" s="12">
        <f t="shared" si="5"/>
        <v>3316</v>
      </c>
      <c r="F22" s="12">
        <f t="shared" si="5"/>
        <v>1700</v>
      </c>
      <c r="G22" s="12">
        <f t="shared" si="5"/>
        <v>2280</v>
      </c>
      <c r="H22" s="12">
        <f t="shared" si="5"/>
        <v>1904</v>
      </c>
      <c r="I22" s="12">
        <f t="shared" si="5"/>
        <v>576</v>
      </c>
      <c r="J22" s="12">
        <f t="shared" si="5"/>
        <v>485</v>
      </c>
      <c r="K22" s="12">
        <f t="shared" si="5"/>
        <v>1680</v>
      </c>
      <c r="L22" s="12">
        <f t="shared" si="5"/>
        <v>1993</v>
      </c>
      <c r="M22" s="12">
        <f t="shared" si="5"/>
        <v>1620</v>
      </c>
      <c r="N22" s="25">
        <f t="shared" si="5"/>
        <v>2926</v>
      </c>
      <c r="O22" s="15">
        <f t="shared" ref="O22:O34" si="6">SUM(C22:N22)</f>
        <v>23965</v>
      </c>
    </row>
    <row r="23" spans="1:15">
      <c r="A23" s="6" t="s">
        <v>15</v>
      </c>
      <c r="B23" s="43"/>
      <c r="C23" s="19">
        <f>SUM(C24:C27)</f>
        <v>446</v>
      </c>
      <c r="D23" s="10">
        <f t="shared" ref="D23:N23" si="7">SUM(D24:D27)</f>
        <v>318</v>
      </c>
      <c r="E23" s="10">
        <f t="shared" si="7"/>
        <v>1166</v>
      </c>
      <c r="F23" s="10">
        <f t="shared" si="7"/>
        <v>353</v>
      </c>
      <c r="G23" s="10">
        <f t="shared" si="7"/>
        <v>273</v>
      </c>
      <c r="H23" s="10">
        <f t="shared" si="7"/>
        <v>18</v>
      </c>
      <c r="I23" s="10">
        <f t="shared" si="7"/>
        <v>150</v>
      </c>
      <c r="J23" s="10">
        <f t="shared" si="7"/>
        <v>81</v>
      </c>
      <c r="K23" s="10">
        <f t="shared" si="7"/>
        <v>30</v>
      </c>
      <c r="L23" s="10">
        <f t="shared" si="7"/>
        <v>30</v>
      </c>
      <c r="M23" s="10">
        <f t="shared" si="7"/>
        <v>89</v>
      </c>
      <c r="N23" s="26">
        <f t="shared" si="7"/>
        <v>211</v>
      </c>
      <c r="O23" s="11">
        <f t="shared" si="6"/>
        <v>3165</v>
      </c>
    </row>
    <row r="24" spans="1:15">
      <c r="A24" s="22" t="s">
        <v>16</v>
      </c>
      <c r="B24" s="44"/>
      <c r="C24" s="2">
        <v>83</v>
      </c>
      <c r="E24" s="2">
        <v>163</v>
      </c>
      <c r="F24" s="2">
        <v>70</v>
      </c>
      <c r="G24" s="2">
        <v>88</v>
      </c>
      <c r="I24" s="2">
        <v>150</v>
      </c>
      <c r="M24" s="2">
        <v>89</v>
      </c>
      <c r="N24" s="2">
        <v>96</v>
      </c>
      <c r="O24" s="29">
        <f t="shared" si="6"/>
        <v>739</v>
      </c>
    </row>
    <row r="25" spans="1:15">
      <c r="A25" s="22" t="s">
        <v>28</v>
      </c>
      <c r="B25" s="44"/>
      <c r="D25" s="2">
        <v>0</v>
      </c>
      <c r="E25" s="2">
        <v>94</v>
      </c>
      <c r="O25" s="29">
        <f t="shared" si="6"/>
        <v>94</v>
      </c>
    </row>
    <row r="26" spans="1:15">
      <c r="A26" s="22" t="s">
        <v>29</v>
      </c>
      <c r="B26" s="44"/>
      <c r="C26" s="2">
        <v>237</v>
      </c>
      <c r="D26" s="2">
        <v>278</v>
      </c>
      <c r="E26" s="2">
        <v>809</v>
      </c>
      <c r="F26" s="2">
        <v>283</v>
      </c>
      <c r="G26" s="2">
        <v>118</v>
      </c>
      <c r="O26" s="29">
        <f t="shared" si="6"/>
        <v>1725</v>
      </c>
    </row>
    <row r="27" spans="1:15">
      <c r="A27" s="22" t="s">
        <v>18</v>
      </c>
      <c r="B27" s="44"/>
      <c r="C27" s="2">
        <v>126</v>
      </c>
      <c r="D27" s="2">
        <v>40</v>
      </c>
      <c r="E27" s="2">
        <v>100</v>
      </c>
      <c r="G27" s="2">
        <v>67</v>
      </c>
      <c r="H27" s="2">
        <v>18</v>
      </c>
      <c r="J27" s="2">
        <v>81</v>
      </c>
      <c r="K27" s="2">
        <v>30</v>
      </c>
      <c r="L27" s="2">
        <v>30</v>
      </c>
      <c r="N27" s="2">
        <v>115</v>
      </c>
      <c r="O27" s="29">
        <f t="shared" si="6"/>
        <v>607</v>
      </c>
    </row>
    <row r="28" spans="1:15">
      <c r="A28" s="6" t="s">
        <v>19</v>
      </c>
      <c r="B28" s="43"/>
      <c r="C28" s="19">
        <f>SUM(C29:C34)</f>
        <v>2318</v>
      </c>
      <c r="D28" s="10">
        <f t="shared" ref="D28:N28" si="8">SUM(D29:D34)</f>
        <v>2403</v>
      </c>
      <c r="E28" s="10">
        <f t="shared" si="8"/>
        <v>2150</v>
      </c>
      <c r="F28" s="10">
        <f t="shared" si="8"/>
        <v>1347</v>
      </c>
      <c r="G28" s="10">
        <f t="shared" si="8"/>
        <v>2007</v>
      </c>
      <c r="H28" s="10">
        <f t="shared" si="8"/>
        <v>1886</v>
      </c>
      <c r="I28" s="10">
        <f t="shared" si="8"/>
        <v>426</v>
      </c>
      <c r="J28" s="10">
        <f t="shared" si="8"/>
        <v>404</v>
      </c>
      <c r="K28" s="10">
        <f t="shared" si="8"/>
        <v>1650</v>
      </c>
      <c r="L28" s="10">
        <f t="shared" si="8"/>
        <v>1963</v>
      </c>
      <c r="M28" s="10">
        <f t="shared" si="8"/>
        <v>1531</v>
      </c>
      <c r="N28" s="26">
        <f t="shared" si="8"/>
        <v>2715</v>
      </c>
      <c r="O28" s="11">
        <f t="shared" si="6"/>
        <v>20800</v>
      </c>
    </row>
    <row r="29" spans="1:15">
      <c r="A29" s="22" t="s">
        <v>20</v>
      </c>
      <c r="B29" s="44"/>
      <c r="O29" s="29">
        <f t="shared" si="6"/>
        <v>0</v>
      </c>
    </row>
    <row r="30" spans="1:15">
      <c r="A30" s="22" t="s">
        <v>21</v>
      </c>
      <c r="B30" s="44"/>
      <c r="C30" s="2">
        <v>261</v>
      </c>
      <c r="D30" s="2">
        <v>174</v>
      </c>
      <c r="E30" s="2">
        <v>238</v>
      </c>
      <c r="F30" s="2">
        <v>147</v>
      </c>
      <c r="G30" s="2">
        <v>301</v>
      </c>
      <c r="H30" s="2">
        <v>413</v>
      </c>
      <c r="J30" s="2">
        <v>110</v>
      </c>
      <c r="K30" s="2">
        <v>802</v>
      </c>
      <c r="L30" s="2">
        <v>1115</v>
      </c>
      <c r="N30" s="2">
        <v>113</v>
      </c>
      <c r="O30" s="29">
        <f t="shared" si="6"/>
        <v>3674</v>
      </c>
    </row>
    <row r="31" spans="1:15">
      <c r="A31" s="22" t="s">
        <v>27</v>
      </c>
      <c r="B31" s="44"/>
      <c r="N31" s="2">
        <v>101</v>
      </c>
      <c r="O31" s="29">
        <f t="shared" si="6"/>
        <v>101</v>
      </c>
    </row>
    <row r="32" spans="1:15">
      <c r="A32" s="22" t="s">
        <v>30</v>
      </c>
      <c r="B32" s="44"/>
      <c r="C32" s="2">
        <v>100</v>
      </c>
      <c r="E32" s="2">
        <v>35</v>
      </c>
      <c r="F32" s="2">
        <v>108</v>
      </c>
      <c r="G32" s="2">
        <v>215</v>
      </c>
      <c r="H32" s="2">
        <v>239</v>
      </c>
      <c r="I32" s="2">
        <v>146</v>
      </c>
      <c r="J32" s="2">
        <v>262</v>
      </c>
      <c r="K32" s="2">
        <v>200</v>
      </c>
      <c r="L32" s="2">
        <v>200</v>
      </c>
      <c r="N32" s="2">
        <v>130</v>
      </c>
      <c r="O32" s="29">
        <f t="shared" si="6"/>
        <v>1635</v>
      </c>
    </row>
    <row r="33" spans="1:15">
      <c r="A33" s="22" t="s">
        <v>32</v>
      </c>
      <c r="B33" s="44"/>
      <c r="C33" s="2">
        <v>768</v>
      </c>
      <c r="D33" s="2">
        <v>918</v>
      </c>
      <c r="E33" s="2">
        <v>637</v>
      </c>
      <c r="G33" s="2">
        <v>1010</v>
      </c>
      <c r="K33" s="2">
        <v>514</v>
      </c>
      <c r="L33" s="2">
        <v>514</v>
      </c>
      <c r="N33" s="2">
        <v>1035</v>
      </c>
      <c r="O33" s="29">
        <f t="shared" si="6"/>
        <v>5396</v>
      </c>
    </row>
    <row r="34" spans="1:15" ht="19.5" thickBot="1">
      <c r="A34" s="22" t="s">
        <v>26</v>
      </c>
      <c r="B34" s="44"/>
      <c r="C34" s="2">
        <v>1189</v>
      </c>
      <c r="D34" s="2">
        <v>1311</v>
      </c>
      <c r="E34" s="2">
        <v>1240</v>
      </c>
      <c r="F34" s="2">
        <v>1092</v>
      </c>
      <c r="G34" s="2">
        <v>481</v>
      </c>
      <c r="H34" s="2">
        <v>1234</v>
      </c>
      <c r="I34" s="2">
        <v>280</v>
      </c>
      <c r="J34" s="2">
        <v>32</v>
      </c>
      <c r="K34" s="2">
        <v>134</v>
      </c>
      <c r="L34" s="2">
        <v>134</v>
      </c>
      <c r="M34" s="2">
        <v>1531</v>
      </c>
      <c r="N34" s="2">
        <v>1336</v>
      </c>
      <c r="O34" s="29">
        <f t="shared" si="6"/>
        <v>9994</v>
      </c>
    </row>
    <row r="35" spans="1:15" ht="19.5" thickBot="1">
      <c r="A35" s="23" t="s">
        <v>23</v>
      </c>
      <c r="B35" s="42"/>
      <c r="C35" s="20">
        <f>C21+C22</f>
        <v>13451</v>
      </c>
      <c r="D35" s="13">
        <f t="shared" ref="D35:N35" si="9">D21+D22</f>
        <v>8342</v>
      </c>
      <c r="E35" s="13">
        <f t="shared" si="9"/>
        <v>10872</v>
      </c>
      <c r="F35" s="13">
        <f t="shared" si="9"/>
        <v>6220</v>
      </c>
      <c r="G35" s="13">
        <f t="shared" si="9"/>
        <v>10195</v>
      </c>
      <c r="H35" s="13">
        <f t="shared" si="9"/>
        <v>8257</v>
      </c>
      <c r="I35" s="13">
        <f t="shared" si="9"/>
        <v>6727</v>
      </c>
      <c r="J35" s="13">
        <f t="shared" si="9"/>
        <v>6431</v>
      </c>
      <c r="K35" s="13">
        <f t="shared" si="9"/>
        <v>10333</v>
      </c>
      <c r="L35" s="13">
        <f t="shared" si="9"/>
        <v>11292</v>
      </c>
      <c r="M35" s="13">
        <f t="shared" si="9"/>
        <v>11949</v>
      </c>
      <c r="N35" s="27">
        <f t="shared" si="9"/>
        <v>14461</v>
      </c>
      <c r="O35" s="30">
        <f>O21+O22</f>
        <v>118530</v>
      </c>
    </row>
    <row r="36" spans="1:15" ht="11.25" customHeight="1" thickBot="1"/>
    <row r="37" spans="1:15">
      <c r="A37" s="6"/>
      <c r="B37" s="39"/>
      <c r="C37" s="70" t="s">
        <v>33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 t="s">
        <v>40</v>
      </c>
    </row>
    <row r="38" spans="1:15" ht="16.5" thickBot="1">
      <c r="A38" s="21"/>
      <c r="B38" s="40"/>
      <c r="C38" s="16" t="s">
        <v>2</v>
      </c>
      <c r="D38" s="9" t="s">
        <v>3</v>
      </c>
      <c r="E38" s="9" t="s">
        <v>4</v>
      </c>
      <c r="F38" s="9" t="s">
        <v>5</v>
      </c>
      <c r="G38" s="9" t="s">
        <v>6</v>
      </c>
      <c r="H38" s="9" t="s">
        <v>7</v>
      </c>
      <c r="I38" s="9" t="s">
        <v>8</v>
      </c>
      <c r="J38" s="9" t="s">
        <v>9</v>
      </c>
      <c r="K38" s="9" t="s">
        <v>10</v>
      </c>
      <c r="L38" s="9" t="s">
        <v>11</v>
      </c>
      <c r="M38" s="9" t="s">
        <v>12</v>
      </c>
      <c r="N38" s="9" t="s">
        <v>13</v>
      </c>
      <c r="O38" s="73"/>
    </row>
    <row r="39" spans="1:15" ht="19.5" thickBot="1">
      <c r="A39" s="14" t="s">
        <v>0</v>
      </c>
      <c r="B39" s="41"/>
      <c r="C39" s="17">
        <v>3826</v>
      </c>
      <c r="D39" s="8">
        <v>3213</v>
      </c>
      <c r="E39" s="8">
        <v>2835</v>
      </c>
      <c r="F39" s="8">
        <v>3478</v>
      </c>
      <c r="G39" s="8">
        <v>5906</v>
      </c>
      <c r="H39" s="8">
        <v>7099</v>
      </c>
      <c r="I39" s="8">
        <v>9038</v>
      </c>
      <c r="J39" s="8">
        <v>8701</v>
      </c>
      <c r="K39" s="8">
        <v>7528</v>
      </c>
      <c r="L39" s="8">
        <v>7939</v>
      </c>
      <c r="M39" s="8">
        <v>9865</v>
      </c>
      <c r="N39" s="24">
        <v>8130</v>
      </c>
      <c r="O39" s="28">
        <f>SUM(C39:N39)</f>
        <v>77558</v>
      </c>
    </row>
    <row r="40" spans="1:15">
      <c r="A40" s="15" t="s">
        <v>1</v>
      </c>
      <c r="B40" s="42"/>
      <c r="C40" s="18">
        <f>C41+C48</f>
        <v>2222</v>
      </c>
      <c r="D40" s="12">
        <f t="shared" ref="D40:N40" si="10">D41+D48</f>
        <v>1558</v>
      </c>
      <c r="E40" s="12">
        <f t="shared" si="10"/>
        <v>3336</v>
      </c>
      <c r="F40" s="12">
        <f t="shared" si="10"/>
        <v>3472</v>
      </c>
      <c r="G40" s="12">
        <f t="shared" si="10"/>
        <v>1131</v>
      </c>
      <c r="H40" s="12">
        <f t="shared" si="10"/>
        <v>1290</v>
      </c>
      <c r="I40" s="12">
        <f t="shared" si="10"/>
        <v>11768</v>
      </c>
      <c r="J40" s="12">
        <f t="shared" si="10"/>
        <v>3438</v>
      </c>
      <c r="K40" s="12">
        <f t="shared" si="10"/>
        <v>2397</v>
      </c>
      <c r="L40" s="12">
        <f t="shared" si="10"/>
        <v>6392</v>
      </c>
      <c r="M40" s="12">
        <f t="shared" si="10"/>
        <v>3314</v>
      </c>
      <c r="N40" s="25">
        <f t="shared" si="10"/>
        <v>3200</v>
      </c>
      <c r="O40" s="15">
        <f t="shared" ref="O40:O53" si="11">SUM(C40:N40)</f>
        <v>43518</v>
      </c>
    </row>
    <row r="41" spans="1:15">
      <c r="A41" s="6" t="s">
        <v>15</v>
      </c>
      <c r="B41" s="43"/>
      <c r="C41" s="19">
        <f>SUM(C42:C47)</f>
        <v>1450</v>
      </c>
      <c r="D41" s="10">
        <f t="shared" ref="D41:N41" si="12">SUM(D42:D47)</f>
        <v>773</v>
      </c>
      <c r="E41" s="10">
        <f t="shared" si="12"/>
        <v>2534</v>
      </c>
      <c r="F41" s="10">
        <f t="shared" si="12"/>
        <v>2338</v>
      </c>
      <c r="G41" s="10">
        <f t="shared" si="12"/>
        <v>805</v>
      </c>
      <c r="H41" s="10">
        <f t="shared" si="12"/>
        <v>173</v>
      </c>
      <c r="I41" s="10">
        <f t="shared" si="12"/>
        <v>204</v>
      </c>
      <c r="J41" s="10">
        <f t="shared" si="12"/>
        <v>75</v>
      </c>
      <c r="K41" s="10">
        <f t="shared" si="12"/>
        <v>1205</v>
      </c>
      <c r="L41" s="10">
        <f t="shared" si="12"/>
        <v>3393</v>
      </c>
      <c r="M41" s="10">
        <f t="shared" si="12"/>
        <v>2545</v>
      </c>
      <c r="N41" s="26">
        <f t="shared" si="12"/>
        <v>2531</v>
      </c>
      <c r="O41" s="11">
        <f t="shared" si="11"/>
        <v>18026</v>
      </c>
    </row>
    <row r="42" spans="1:15">
      <c r="A42" s="22" t="s">
        <v>16</v>
      </c>
      <c r="B42" s="44"/>
      <c r="C42" s="2">
        <v>10</v>
      </c>
      <c r="D42" s="2">
        <v>24</v>
      </c>
      <c r="E42" s="2">
        <v>40</v>
      </c>
      <c r="F42" s="2">
        <v>15</v>
      </c>
      <c r="G42" s="2">
        <v>11</v>
      </c>
      <c r="H42" s="2">
        <v>36</v>
      </c>
      <c r="I42" s="2">
        <v>18</v>
      </c>
      <c r="L42" s="2">
        <v>48</v>
      </c>
      <c r="M42" s="2">
        <v>39</v>
      </c>
      <c r="N42" s="2">
        <v>37</v>
      </c>
      <c r="O42" s="29">
        <f t="shared" si="11"/>
        <v>278</v>
      </c>
    </row>
    <row r="43" spans="1:15">
      <c r="A43" s="22" t="s">
        <v>28</v>
      </c>
      <c r="B43" s="44"/>
      <c r="E43" s="2">
        <v>53</v>
      </c>
      <c r="F43" s="2">
        <v>64</v>
      </c>
      <c r="J43" s="2">
        <v>15</v>
      </c>
      <c r="K43" s="2">
        <v>13</v>
      </c>
      <c r="M43" s="2">
        <v>13</v>
      </c>
      <c r="N43" s="2">
        <v>21</v>
      </c>
      <c r="O43" s="29">
        <f t="shared" si="11"/>
        <v>179</v>
      </c>
    </row>
    <row r="44" spans="1:15">
      <c r="A44" s="6" t="s">
        <v>48</v>
      </c>
      <c r="B44" s="44"/>
      <c r="D44" s="2">
        <v>282</v>
      </c>
      <c r="F44" s="2">
        <v>320</v>
      </c>
      <c r="L44" s="2">
        <v>568</v>
      </c>
      <c r="M44" s="2">
        <v>442</v>
      </c>
      <c r="N44" s="2">
        <v>439</v>
      </c>
      <c r="O44" s="29">
        <f t="shared" si="11"/>
        <v>2051</v>
      </c>
    </row>
    <row r="45" spans="1:15">
      <c r="A45" s="22" t="s">
        <v>29</v>
      </c>
      <c r="B45" s="44"/>
      <c r="C45" s="2">
        <v>845</v>
      </c>
      <c r="E45" s="2">
        <v>1790</v>
      </c>
      <c r="F45" s="2">
        <v>1635</v>
      </c>
      <c r="G45" s="2">
        <v>641</v>
      </c>
      <c r="K45" s="2">
        <v>831</v>
      </c>
      <c r="L45" s="2">
        <f>1763+660</f>
        <v>2423</v>
      </c>
      <c r="M45" s="2">
        <v>1781</v>
      </c>
      <c r="N45" s="2">
        <v>1785</v>
      </c>
      <c r="O45" s="29">
        <f t="shared" si="11"/>
        <v>11731</v>
      </c>
    </row>
    <row r="46" spans="1:15">
      <c r="A46" s="22" t="s">
        <v>17</v>
      </c>
      <c r="B46" s="44"/>
      <c r="C46" s="2">
        <v>195</v>
      </c>
      <c r="D46" s="2">
        <v>400</v>
      </c>
      <c r="E46" s="2">
        <v>647</v>
      </c>
      <c r="F46" s="2">
        <v>249</v>
      </c>
      <c r="G46" s="2">
        <v>138</v>
      </c>
      <c r="H46" s="2">
        <v>137</v>
      </c>
      <c r="I46" s="2">
        <v>130</v>
      </c>
      <c r="J46" s="2">
        <v>60</v>
      </c>
      <c r="K46" s="2">
        <v>290</v>
      </c>
      <c r="L46" s="2">
        <v>180</v>
      </c>
      <c r="M46" s="2">
        <v>213</v>
      </c>
      <c r="N46" s="2">
        <v>189</v>
      </c>
      <c r="O46" s="29">
        <f t="shared" si="11"/>
        <v>2828</v>
      </c>
    </row>
    <row r="47" spans="1:15">
      <c r="A47" s="22" t="s">
        <v>18</v>
      </c>
      <c r="B47" s="44"/>
      <c r="C47" s="2">
        <v>400</v>
      </c>
      <c r="D47" s="2">
        <v>67</v>
      </c>
      <c r="E47" s="2">
        <v>4</v>
      </c>
      <c r="F47" s="2">
        <v>55</v>
      </c>
      <c r="G47" s="2">
        <v>15</v>
      </c>
      <c r="I47" s="2">
        <v>56</v>
      </c>
      <c r="K47" s="2">
        <v>71</v>
      </c>
      <c r="L47" s="2">
        <v>174</v>
      </c>
      <c r="M47" s="2">
        <v>57</v>
      </c>
      <c r="N47" s="2">
        <v>60</v>
      </c>
      <c r="O47" s="29">
        <f t="shared" si="11"/>
        <v>959</v>
      </c>
    </row>
    <row r="48" spans="1:15">
      <c r="A48" s="6" t="s">
        <v>19</v>
      </c>
      <c r="B48" s="6"/>
      <c r="C48" s="10">
        <f t="shared" ref="C48:K48" si="13">SUM(C49:C53)</f>
        <v>772</v>
      </c>
      <c r="D48" s="10">
        <f t="shared" si="13"/>
        <v>785</v>
      </c>
      <c r="E48" s="10">
        <f t="shared" si="13"/>
        <v>802</v>
      </c>
      <c r="F48" s="10">
        <f t="shared" si="13"/>
        <v>1134</v>
      </c>
      <c r="G48" s="10">
        <f t="shared" si="13"/>
        <v>326</v>
      </c>
      <c r="H48" s="10">
        <f t="shared" si="13"/>
        <v>1117</v>
      </c>
      <c r="I48" s="10">
        <f t="shared" si="13"/>
        <v>11564</v>
      </c>
      <c r="J48" s="10">
        <f t="shared" si="13"/>
        <v>3363</v>
      </c>
      <c r="K48" s="10">
        <f t="shared" si="13"/>
        <v>1192</v>
      </c>
      <c r="L48" s="10">
        <f>SUM(L49:L53)</f>
        <v>2999</v>
      </c>
      <c r="M48" s="10">
        <f t="shared" ref="M48:N48" si="14">SUM(M49:M53)</f>
        <v>769</v>
      </c>
      <c r="N48" s="10">
        <f t="shared" si="14"/>
        <v>669</v>
      </c>
      <c r="O48" s="11">
        <f>SUM(C48:N48)</f>
        <v>25492</v>
      </c>
    </row>
    <row r="49" spans="1:15">
      <c r="A49" s="22" t="s">
        <v>20</v>
      </c>
      <c r="B49" s="44"/>
      <c r="C49" s="38">
        <v>324</v>
      </c>
      <c r="D49" s="38">
        <v>98</v>
      </c>
      <c r="E49" s="38">
        <v>143</v>
      </c>
      <c r="F49" s="38"/>
      <c r="G49" s="38">
        <v>256</v>
      </c>
      <c r="H49" s="38">
        <v>128</v>
      </c>
      <c r="I49" s="38">
        <v>102</v>
      </c>
      <c r="J49" s="38"/>
      <c r="K49" s="38"/>
      <c r="L49" s="38">
        <v>222</v>
      </c>
      <c r="M49" s="38">
        <v>50</v>
      </c>
      <c r="N49" s="38">
        <v>54</v>
      </c>
      <c r="O49" s="29">
        <f t="shared" si="11"/>
        <v>1377</v>
      </c>
    </row>
    <row r="50" spans="1:15">
      <c r="A50" s="22" t="s">
        <v>32</v>
      </c>
      <c r="B50" s="44"/>
      <c r="C50" s="50"/>
      <c r="D50" s="50">
        <v>390</v>
      </c>
      <c r="E50" s="50">
        <v>313</v>
      </c>
      <c r="F50" s="50">
        <v>389</v>
      </c>
      <c r="G50" s="50"/>
      <c r="H50" s="50">
        <v>694</v>
      </c>
      <c r="I50" s="50"/>
      <c r="J50" s="50"/>
      <c r="K50" s="50">
        <v>1114</v>
      </c>
      <c r="L50" s="50">
        <v>519</v>
      </c>
      <c r="M50" s="50">
        <v>449</v>
      </c>
      <c r="N50" s="50">
        <v>353</v>
      </c>
      <c r="O50" s="29">
        <f t="shared" si="11"/>
        <v>4221</v>
      </c>
    </row>
    <row r="51" spans="1:15">
      <c r="A51" s="22" t="s">
        <v>50</v>
      </c>
      <c r="B51" s="44"/>
      <c r="C51" s="53"/>
      <c r="D51" s="53"/>
      <c r="E51" s="53"/>
      <c r="F51" s="53"/>
      <c r="G51" s="53"/>
      <c r="H51" s="53"/>
      <c r="I51" s="53"/>
      <c r="J51" s="53"/>
      <c r="K51" s="53"/>
      <c r="L51" s="53">
        <v>117</v>
      </c>
      <c r="M51" s="53">
        <v>28</v>
      </c>
      <c r="N51" s="53">
        <v>20</v>
      </c>
      <c r="O51" s="29">
        <f t="shared" si="11"/>
        <v>165</v>
      </c>
    </row>
    <row r="52" spans="1:15">
      <c r="A52" s="22" t="s">
        <v>30</v>
      </c>
      <c r="B52" s="44"/>
      <c r="C52" s="38">
        <v>110</v>
      </c>
      <c r="D52" s="38"/>
      <c r="E52" s="38"/>
      <c r="F52" s="38"/>
      <c r="G52" s="38">
        <v>19</v>
      </c>
      <c r="H52" s="38"/>
      <c r="I52" s="38">
        <v>15</v>
      </c>
      <c r="J52" s="38">
        <v>19</v>
      </c>
      <c r="K52" s="38">
        <v>7</v>
      </c>
      <c r="L52" s="38"/>
      <c r="M52" s="38">
        <v>84</v>
      </c>
      <c r="N52" s="38">
        <v>26</v>
      </c>
      <c r="O52" s="29">
        <f t="shared" si="11"/>
        <v>280</v>
      </c>
    </row>
    <row r="53" spans="1:15" ht="19.5" thickBot="1">
      <c r="A53" s="22" t="s">
        <v>34</v>
      </c>
      <c r="B53" s="44"/>
      <c r="C53" s="2">
        <v>338</v>
      </c>
      <c r="D53" s="2">
        <v>297</v>
      </c>
      <c r="E53" s="2">
        <v>346</v>
      </c>
      <c r="F53" s="2">
        <v>745</v>
      </c>
      <c r="G53" s="2">
        <v>51</v>
      </c>
      <c r="H53" s="2">
        <v>295</v>
      </c>
      <c r="I53" s="2">
        <v>11447</v>
      </c>
      <c r="J53" s="2">
        <v>3344</v>
      </c>
      <c r="K53" s="2">
        <v>71</v>
      </c>
      <c r="L53" s="2">
        <v>2141</v>
      </c>
      <c r="M53" s="2">
        <v>158</v>
      </c>
      <c r="N53" s="2">
        <v>216</v>
      </c>
      <c r="O53" s="29">
        <f t="shared" si="11"/>
        <v>19449</v>
      </c>
    </row>
    <row r="54" spans="1:15" ht="19.5" thickBot="1">
      <c r="A54" s="23" t="s">
        <v>23</v>
      </c>
      <c r="B54" s="42"/>
      <c r="C54" s="20">
        <f>C39+C40</f>
        <v>6048</v>
      </c>
      <c r="D54" s="13">
        <f t="shared" ref="D54:N54" si="15">D39+D40</f>
        <v>4771</v>
      </c>
      <c r="E54" s="13">
        <f t="shared" si="15"/>
        <v>6171</v>
      </c>
      <c r="F54" s="13">
        <f t="shared" si="15"/>
        <v>6950</v>
      </c>
      <c r="G54" s="13">
        <f t="shared" si="15"/>
        <v>7037</v>
      </c>
      <c r="H54" s="13">
        <f t="shared" si="15"/>
        <v>8389</v>
      </c>
      <c r="I54" s="13">
        <f t="shared" si="15"/>
        <v>20806</v>
      </c>
      <c r="J54" s="13">
        <f t="shared" si="15"/>
        <v>12139</v>
      </c>
      <c r="K54" s="13">
        <f t="shared" si="15"/>
        <v>9925</v>
      </c>
      <c r="L54" s="13">
        <f t="shared" si="15"/>
        <v>14331</v>
      </c>
      <c r="M54" s="13">
        <f t="shared" si="15"/>
        <v>13179</v>
      </c>
      <c r="N54" s="27">
        <f t="shared" si="15"/>
        <v>11330</v>
      </c>
      <c r="O54" s="30">
        <f>O39+O40</f>
        <v>121076</v>
      </c>
    </row>
    <row r="55" spans="1:15" ht="9" customHeight="1" thickBot="1">
      <c r="A55" s="35"/>
      <c r="B55" s="4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>
      <c r="A56" s="6"/>
      <c r="B56" s="39"/>
      <c r="C56" s="70" t="s">
        <v>37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 t="s">
        <v>40</v>
      </c>
    </row>
    <row r="57" spans="1:15" ht="16.5" thickBot="1">
      <c r="A57" s="21"/>
      <c r="B57" s="40" t="s">
        <v>47</v>
      </c>
      <c r="C57" s="16" t="s">
        <v>2</v>
      </c>
      <c r="D57" s="9" t="s">
        <v>3</v>
      </c>
      <c r="E57" s="9" t="s">
        <v>4</v>
      </c>
      <c r="F57" s="9" t="s">
        <v>5</v>
      </c>
      <c r="G57" s="9" t="s">
        <v>6</v>
      </c>
      <c r="H57" s="9" t="s">
        <v>7</v>
      </c>
      <c r="I57" s="9" t="s">
        <v>8</v>
      </c>
      <c r="J57" s="9" t="s">
        <v>9</v>
      </c>
      <c r="K57" s="9" t="s">
        <v>10</v>
      </c>
      <c r="L57" s="9" t="s">
        <v>11</v>
      </c>
      <c r="M57" s="9" t="s">
        <v>12</v>
      </c>
      <c r="N57" s="9" t="s">
        <v>13</v>
      </c>
      <c r="O57" s="73"/>
    </row>
    <row r="58" spans="1:15" ht="19.5" thickBot="1">
      <c r="A58" s="14" t="s">
        <v>0</v>
      </c>
      <c r="B58" s="41">
        <v>27620</v>
      </c>
      <c r="C58" s="17">
        <v>4718</v>
      </c>
      <c r="D58" s="8">
        <v>3482</v>
      </c>
      <c r="E58" s="8">
        <v>3410</v>
      </c>
      <c r="F58" s="8">
        <v>5062</v>
      </c>
      <c r="G58" s="8">
        <v>3507</v>
      </c>
      <c r="H58" s="8">
        <v>3949</v>
      </c>
      <c r="I58" s="8">
        <v>3838</v>
      </c>
      <c r="J58" s="8">
        <v>4081</v>
      </c>
      <c r="K58" s="8">
        <v>3847</v>
      </c>
      <c r="L58" s="8">
        <v>5609</v>
      </c>
      <c r="M58" s="8">
        <v>4619</v>
      </c>
      <c r="N58" s="24">
        <v>4405</v>
      </c>
      <c r="O58" s="15">
        <f t="shared" ref="O58:O70" si="16">SUM(C58:N58)</f>
        <v>50527</v>
      </c>
    </row>
    <row r="59" spans="1:15">
      <c r="A59" s="15" t="s">
        <v>1</v>
      </c>
      <c r="B59" s="42"/>
      <c r="C59" s="18">
        <f t="shared" ref="C59:N59" si="17">C60+C65</f>
        <v>2924</v>
      </c>
      <c r="D59" s="12">
        <f t="shared" si="17"/>
        <v>9848</v>
      </c>
      <c r="E59" s="12">
        <f t="shared" si="17"/>
        <v>1869</v>
      </c>
      <c r="F59" s="12">
        <f t="shared" si="17"/>
        <v>1034</v>
      </c>
      <c r="G59" s="12">
        <f t="shared" si="17"/>
        <v>515</v>
      </c>
      <c r="H59" s="12">
        <f t="shared" si="17"/>
        <v>8857</v>
      </c>
      <c r="I59" s="12">
        <f t="shared" si="17"/>
        <v>1464</v>
      </c>
      <c r="J59" s="12">
        <f t="shared" si="17"/>
        <v>1189</v>
      </c>
      <c r="K59" s="12">
        <f t="shared" si="17"/>
        <v>7547</v>
      </c>
      <c r="L59" s="12">
        <f t="shared" si="17"/>
        <v>0</v>
      </c>
      <c r="M59" s="12">
        <f t="shared" si="17"/>
        <v>0</v>
      </c>
      <c r="N59" s="25">
        <f t="shared" si="17"/>
        <v>0</v>
      </c>
      <c r="O59" s="15">
        <f t="shared" si="16"/>
        <v>35247</v>
      </c>
    </row>
    <row r="60" spans="1:15">
      <c r="A60" s="6" t="s">
        <v>15</v>
      </c>
      <c r="B60" s="43"/>
      <c r="C60" s="19">
        <f t="shared" ref="C60:N60" si="18">SUM(C61:C64)</f>
        <v>2672</v>
      </c>
      <c r="D60" s="10">
        <f t="shared" si="18"/>
        <v>729</v>
      </c>
      <c r="E60" s="10">
        <f t="shared" si="18"/>
        <v>1251</v>
      </c>
      <c r="F60" s="10">
        <f t="shared" si="18"/>
        <v>510</v>
      </c>
      <c r="G60" s="10">
        <f t="shared" si="18"/>
        <v>116</v>
      </c>
      <c r="H60" s="10">
        <f t="shared" si="18"/>
        <v>25</v>
      </c>
      <c r="I60" s="10">
        <f t="shared" si="18"/>
        <v>92</v>
      </c>
      <c r="J60" s="10">
        <f t="shared" si="18"/>
        <v>419</v>
      </c>
      <c r="K60" s="10">
        <f t="shared" si="18"/>
        <v>190</v>
      </c>
      <c r="L60" s="10">
        <f t="shared" si="18"/>
        <v>511</v>
      </c>
      <c r="M60" s="10">
        <f t="shared" si="18"/>
        <v>275</v>
      </c>
      <c r="N60" s="26">
        <f t="shared" si="18"/>
        <v>517</v>
      </c>
      <c r="O60" s="11">
        <f t="shared" si="16"/>
        <v>7307</v>
      </c>
    </row>
    <row r="61" spans="1:15" ht="16.5" customHeight="1">
      <c r="A61" s="22" t="s">
        <v>16</v>
      </c>
      <c r="B61" s="44"/>
      <c r="C61" s="2">
        <v>355</v>
      </c>
      <c r="E61" s="2">
        <v>76</v>
      </c>
      <c r="F61" s="2">
        <v>22</v>
      </c>
      <c r="G61" s="2">
        <v>62</v>
      </c>
      <c r="H61" s="2">
        <v>7</v>
      </c>
      <c r="M61" s="2">
        <v>49</v>
      </c>
      <c r="N61" s="2">
        <v>83</v>
      </c>
      <c r="O61" s="29">
        <f t="shared" si="16"/>
        <v>654</v>
      </c>
    </row>
    <row r="62" spans="1:15" ht="16.5" customHeight="1">
      <c r="A62" s="22" t="s">
        <v>28</v>
      </c>
      <c r="B62" s="44"/>
      <c r="E62" s="2">
        <v>738</v>
      </c>
      <c r="F62" s="2">
        <v>98</v>
      </c>
      <c r="J62" s="2">
        <v>60</v>
      </c>
      <c r="K62" s="2">
        <v>94</v>
      </c>
      <c r="L62" s="2">
        <v>135</v>
      </c>
      <c r="O62" s="29">
        <f t="shared" si="16"/>
        <v>1125</v>
      </c>
    </row>
    <row r="63" spans="1:15" ht="15" customHeight="1">
      <c r="A63" s="22" t="s">
        <v>29</v>
      </c>
      <c r="B63" s="44"/>
      <c r="C63" s="2">
        <v>1042</v>
      </c>
      <c r="D63" s="2">
        <v>729</v>
      </c>
      <c r="E63" s="2">
        <v>316</v>
      </c>
      <c r="F63" s="2">
        <v>370</v>
      </c>
      <c r="J63" s="2">
        <v>310</v>
      </c>
      <c r="K63" s="2">
        <v>57</v>
      </c>
      <c r="L63" s="2">
        <v>343</v>
      </c>
      <c r="M63" s="2">
        <v>207</v>
      </c>
      <c r="N63" s="2">
        <v>376</v>
      </c>
      <c r="O63" s="29">
        <f t="shared" si="16"/>
        <v>3750</v>
      </c>
    </row>
    <row r="64" spans="1:15" ht="16.5" customHeight="1">
      <c r="A64" s="22" t="s">
        <v>18</v>
      </c>
      <c r="B64" s="44"/>
      <c r="C64" s="2">
        <v>1275</v>
      </c>
      <c r="E64" s="2">
        <v>121</v>
      </c>
      <c r="F64" s="2">
        <v>20</v>
      </c>
      <c r="G64" s="2">
        <v>54</v>
      </c>
      <c r="H64" s="2">
        <v>18</v>
      </c>
      <c r="I64" s="2">
        <v>92</v>
      </c>
      <c r="J64" s="2">
        <v>49</v>
      </c>
      <c r="K64" s="2">
        <v>39</v>
      </c>
      <c r="L64" s="2">
        <v>33</v>
      </c>
      <c r="M64" s="2">
        <v>19</v>
      </c>
      <c r="N64" s="2">
        <v>58</v>
      </c>
      <c r="O64" s="29">
        <f t="shared" si="16"/>
        <v>1778</v>
      </c>
    </row>
    <row r="65" spans="1:15">
      <c r="A65" s="6" t="s">
        <v>19</v>
      </c>
      <c r="B65" s="6"/>
      <c r="C65" s="10">
        <f t="shared" ref="C65:K65" si="19">SUM(C66:C70)</f>
        <v>252</v>
      </c>
      <c r="D65" s="10">
        <f t="shared" si="19"/>
        <v>9119</v>
      </c>
      <c r="E65" s="10">
        <f t="shared" si="19"/>
        <v>618</v>
      </c>
      <c r="F65" s="10">
        <f t="shared" si="19"/>
        <v>524</v>
      </c>
      <c r="G65" s="10">
        <f t="shared" si="19"/>
        <v>399</v>
      </c>
      <c r="H65" s="10">
        <f t="shared" si="19"/>
        <v>8832</v>
      </c>
      <c r="I65" s="10">
        <f t="shared" si="19"/>
        <v>1372</v>
      </c>
      <c r="J65" s="10">
        <f t="shared" si="19"/>
        <v>770</v>
      </c>
      <c r="K65" s="10">
        <f t="shared" si="19"/>
        <v>7357</v>
      </c>
      <c r="L65" s="10">
        <f>SUM(L66:L70)</f>
        <v>-511</v>
      </c>
      <c r="M65" s="10">
        <f t="shared" ref="M65:N65" si="20">SUM(M66:M70)</f>
        <v>-275</v>
      </c>
      <c r="N65" s="10">
        <f t="shared" si="20"/>
        <v>-517</v>
      </c>
      <c r="O65" s="11">
        <f t="shared" si="16"/>
        <v>27940</v>
      </c>
    </row>
    <row r="66" spans="1:15" ht="16.5" customHeight="1">
      <c r="A66" s="22" t="s">
        <v>26</v>
      </c>
      <c r="B66" s="44"/>
      <c r="C66" s="38"/>
      <c r="D66" s="38">
        <v>2397</v>
      </c>
      <c r="E66" s="38">
        <v>307</v>
      </c>
      <c r="F66" s="38">
        <v>227</v>
      </c>
      <c r="G66" s="38">
        <v>83</v>
      </c>
      <c r="H66" s="38">
        <v>69</v>
      </c>
      <c r="I66" s="38"/>
      <c r="J66" s="38">
        <v>159</v>
      </c>
      <c r="K66" s="38">
        <v>82</v>
      </c>
      <c r="L66" s="38">
        <v>273</v>
      </c>
      <c r="M66" s="38">
        <v>250</v>
      </c>
      <c r="N66" s="38">
        <v>424</v>
      </c>
      <c r="O66" s="29">
        <f t="shared" si="16"/>
        <v>4271</v>
      </c>
    </row>
    <row r="67" spans="1:15" ht="17.25" customHeight="1">
      <c r="A67" s="22" t="s">
        <v>20</v>
      </c>
      <c r="B67" s="44"/>
      <c r="C67" s="38"/>
      <c r="D67" s="38">
        <v>16</v>
      </c>
      <c r="E67" s="38"/>
      <c r="F67" s="38"/>
      <c r="G67" s="38"/>
      <c r="H67" s="38"/>
      <c r="I67" s="38"/>
      <c r="J67" s="38"/>
      <c r="K67" s="38"/>
      <c r="L67" s="38"/>
      <c r="M67" s="38"/>
      <c r="N67" s="38">
        <v>4</v>
      </c>
      <c r="O67" s="29">
        <f t="shared" si="16"/>
        <v>20</v>
      </c>
    </row>
    <row r="68" spans="1:15">
      <c r="A68" s="22" t="s">
        <v>32</v>
      </c>
      <c r="B68" s="44"/>
      <c r="C68" s="38"/>
      <c r="D68" s="38">
        <v>6706</v>
      </c>
      <c r="E68" s="38">
        <v>298</v>
      </c>
      <c r="F68" s="38">
        <v>283</v>
      </c>
      <c r="G68" s="38">
        <v>310</v>
      </c>
      <c r="H68" s="38"/>
      <c r="I68" s="38">
        <v>538</v>
      </c>
      <c r="J68" s="38">
        <v>199</v>
      </c>
      <c r="K68" s="38">
        <v>243</v>
      </c>
      <c r="L68" s="38">
        <v>270</v>
      </c>
      <c r="M68" s="38">
        <v>577</v>
      </c>
      <c r="N68" s="38">
        <v>490</v>
      </c>
      <c r="O68" s="29">
        <f t="shared" si="16"/>
        <v>9914</v>
      </c>
    </row>
    <row r="69" spans="1:15">
      <c r="A69" s="22" t="s">
        <v>30</v>
      </c>
      <c r="B69" s="44"/>
      <c r="C69" s="38">
        <v>252</v>
      </c>
      <c r="D69" s="38"/>
      <c r="E69" s="38">
        <v>13</v>
      </c>
      <c r="F69" s="38">
        <v>14</v>
      </c>
      <c r="G69" s="38">
        <v>6</v>
      </c>
      <c r="H69" s="38"/>
      <c r="I69" s="38">
        <v>30</v>
      </c>
      <c r="J69" s="38">
        <v>7</v>
      </c>
      <c r="K69" s="38">
        <v>11</v>
      </c>
      <c r="L69" s="38">
        <v>22</v>
      </c>
      <c r="M69" s="38">
        <v>17</v>
      </c>
      <c r="N69" s="38">
        <v>28</v>
      </c>
      <c r="O69" s="29">
        <f t="shared" si="16"/>
        <v>400</v>
      </c>
    </row>
    <row r="70" spans="1:15" ht="19.5" thickBot="1">
      <c r="A70" s="22" t="s">
        <v>39</v>
      </c>
      <c r="B70" s="44"/>
      <c r="H70" s="2">
        <v>8763</v>
      </c>
      <c r="I70" s="2">
        <v>804</v>
      </c>
      <c r="J70" s="2">
        <v>405</v>
      </c>
      <c r="K70" s="2">
        <v>7021</v>
      </c>
      <c r="L70" s="2">
        <v>-1076</v>
      </c>
      <c r="M70" s="2">
        <v>-1119</v>
      </c>
      <c r="N70" s="2">
        <v>-1463</v>
      </c>
      <c r="O70" s="29">
        <f t="shared" si="16"/>
        <v>13335</v>
      </c>
    </row>
    <row r="71" spans="1:15" ht="19.5" thickBot="1">
      <c r="A71" s="23" t="s">
        <v>23</v>
      </c>
      <c r="B71" s="20">
        <f>B58+B59</f>
        <v>27620</v>
      </c>
      <c r="C71" s="20">
        <f>C58+C59</f>
        <v>7642</v>
      </c>
      <c r="D71" s="13">
        <f t="shared" ref="D71:N71" si="21">D58+D59</f>
        <v>13330</v>
      </c>
      <c r="E71" s="13">
        <f t="shared" si="21"/>
        <v>5279</v>
      </c>
      <c r="F71" s="13">
        <f t="shared" si="21"/>
        <v>6096</v>
      </c>
      <c r="G71" s="13">
        <f t="shared" si="21"/>
        <v>4022</v>
      </c>
      <c r="H71" s="13">
        <f t="shared" si="21"/>
        <v>12806</v>
      </c>
      <c r="I71" s="13">
        <f t="shared" si="21"/>
        <v>5302</v>
      </c>
      <c r="J71" s="13">
        <f t="shared" si="21"/>
        <v>5270</v>
      </c>
      <c r="K71" s="13">
        <f t="shared" si="21"/>
        <v>11394</v>
      </c>
      <c r="L71" s="13">
        <f t="shared" si="21"/>
        <v>5609</v>
      </c>
      <c r="M71" s="13">
        <f t="shared" si="21"/>
        <v>4619</v>
      </c>
      <c r="N71" s="27">
        <f t="shared" si="21"/>
        <v>4405</v>
      </c>
      <c r="O71" s="30">
        <f>O58+O59</f>
        <v>85774</v>
      </c>
    </row>
    <row r="72" spans="1:15" ht="45" customHeight="1" thickBot="1"/>
    <row r="73" spans="1:15">
      <c r="A73" s="6"/>
      <c r="B73" s="39"/>
      <c r="C73" s="70" t="s">
        <v>35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2" t="s">
        <v>40</v>
      </c>
    </row>
    <row r="74" spans="1:15" ht="16.5" thickBot="1">
      <c r="A74" s="21"/>
      <c r="B74" s="40"/>
      <c r="C74" s="16" t="s">
        <v>2</v>
      </c>
      <c r="D74" s="9" t="s">
        <v>3</v>
      </c>
      <c r="E74" s="9" t="s">
        <v>4</v>
      </c>
      <c r="F74" s="9" t="s">
        <v>5</v>
      </c>
      <c r="G74" s="9" t="s">
        <v>6</v>
      </c>
      <c r="H74" s="9" t="s">
        <v>7</v>
      </c>
      <c r="I74" s="9" t="s">
        <v>8</v>
      </c>
      <c r="J74" s="9" t="s">
        <v>9</v>
      </c>
      <c r="K74" s="9" t="s">
        <v>10</v>
      </c>
      <c r="L74" s="9" t="s">
        <v>11</v>
      </c>
      <c r="M74" s="9" t="s">
        <v>12</v>
      </c>
      <c r="N74" s="9" t="s">
        <v>13</v>
      </c>
      <c r="O74" s="73"/>
    </row>
    <row r="75" spans="1:15" ht="19.5" thickBot="1">
      <c r="A75" s="14" t="s">
        <v>0</v>
      </c>
      <c r="B75" s="41"/>
      <c r="C75" s="17">
        <v>435</v>
      </c>
      <c r="D75" s="8">
        <v>318</v>
      </c>
      <c r="E75" s="8">
        <v>279</v>
      </c>
      <c r="F75" s="8">
        <v>402</v>
      </c>
      <c r="G75" s="8">
        <v>418</v>
      </c>
      <c r="H75" s="8">
        <v>662</v>
      </c>
      <c r="I75" s="8">
        <v>655</v>
      </c>
      <c r="J75" s="8">
        <v>935</v>
      </c>
      <c r="K75" s="8">
        <v>880</v>
      </c>
      <c r="L75" s="8">
        <v>1052</v>
      </c>
      <c r="M75" s="8">
        <v>1121</v>
      </c>
      <c r="N75" s="24">
        <v>1289</v>
      </c>
      <c r="O75" s="28">
        <f>SUM(C75:N75)</f>
        <v>8446</v>
      </c>
    </row>
    <row r="76" spans="1:15">
      <c r="A76" s="15" t="s">
        <v>1</v>
      </c>
      <c r="B76" s="42"/>
      <c r="C76" s="18">
        <f>C77</f>
        <v>537</v>
      </c>
      <c r="D76" s="18">
        <f t="shared" ref="D76:N76" si="22">D77</f>
        <v>566</v>
      </c>
      <c r="E76" s="18">
        <f t="shared" si="22"/>
        <v>459</v>
      </c>
      <c r="F76" s="18">
        <f t="shared" si="22"/>
        <v>327</v>
      </c>
      <c r="G76" s="18">
        <f t="shared" si="22"/>
        <v>321</v>
      </c>
      <c r="H76" s="18">
        <f t="shared" si="22"/>
        <v>221</v>
      </c>
      <c r="I76" s="18">
        <f t="shared" si="22"/>
        <v>211</v>
      </c>
      <c r="J76" s="18">
        <f t="shared" si="22"/>
        <v>199</v>
      </c>
      <c r="K76" s="18">
        <f t="shared" si="22"/>
        <v>231</v>
      </c>
      <c r="L76" s="18">
        <f t="shared" si="22"/>
        <v>592</v>
      </c>
      <c r="M76" s="18">
        <f t="shared" si="22"/>
        <v>643</v>
      </c>
      <c r="N76" s="18">
        <f t="shared" si="22"/>
        <v>672</v>
      </c>
      <c r="O76" s="15">
        <f>SUM(C76:N76)</f>
        <v>4979</v>
      </c>
    </row>
    <row r="77" spans="1:15">
      <c r="A77" s="6" t="s">
        <v>15</v>
      </c>
      <c r="B77" s="43"/>
      <c r="C77" s="19">
        <f>SUM(C79+C78)</f>
        <v>537</v>
      </c>
      <c r="D77" s="19">
        <f>SUM(D79+D78)</f>
        <v>566</v>
      </c>
      <c r="E77" s="19">
        <f t="shared" ref="E77:O77" si="23">SUM(E79+E78)</f>
        <v>459</v>
      </c>
      <c r="F77" s="19">
        <f t="shared" si="23"/>
        <v>327</v>
      </c>
      <c r="G77" s="19">
        <f t="shared" si="23"/>
        <v>321</v>
      </c>
      <c r="H77" s="19">
        <f t="shared" si="23"/>
        <v>221</v>
      </c>
      <c r="I77" s="19">
        <f t="shared" si="23"/>
        <v>211</v>
      </c>
      <c r="J77" s="19">
        <f t="shared" si="23"/>
        <v>199</v>
      </c>
      <c r="K77" s="19">
        <f t="shared" si="23"/>
        <v>231</v>
      </c>
      <c r="L77" s="19">
        <f t="shared" si="23"/>
        <v>592</v>
      </c>
      <c r="M77" s="19">
        <f t="shared" si="23"/>
        <v>643</v>
      </c>
      <c r="N77" s="19">
        <f t="shared" si="23"/>
        <v>672</v>
      </c>
      <c r="O77" s="19">
        <f t="shared" si="23"/>
        <v>4979</v>
      </c>
    </row>
    <row r="78" spans="1:15">
      <c r="A78" s="6" t="s">
        <v>48</v>
      </c>
      <c r="B78" s="6"/>
      <c r="C78" s="10"/>
      <c r="D78" s="10">
        <v>166</v>
      </c>
      <c r="E78" s="10">
        <v>134</v>
      </c>
      <c r="F78" s="10">
        <v>27</v>
      </c>
      <c r="G78" s="10"/>
      <c r="H78" s="10"/>
      <c r="I78" s="10"/>
      <c r="J78" s="10"/>
      <c r="K78" s="10"/>
      <c r="L78" s="49">
        <v>160</v>
      </c>
      <c r="M78" s="10">
        <v>118</v>
      </c>
      <c r="N78" s="10">
        <v>144</v>
      </c>
      <c r="O78" s="29">
        <f>SUM(C78:N78)</f>
        <v>749</v>
      </c>
    </row>
    <row r="79" spans="1:15" ht="19.5" thickBot="1">
      <c r="A79" s="22" t="s">
        <v>17</v>
      </c>
      <c r="B79" s="46"/>
      <c r="C79" s="49">
        <v>537</v>
      </c>
      <c r="D79" s="49">
        <v>400</v>
      </c>
      <c r="E79" s="49">
        <v>325</v>
      </c>
      <c r="F79" s="49">
        <v>300</v>
      </c>
      <c r="G79" s="49">
        <v>321</v>
      </c>
      <c r="H79" s="49">
        <v>221</v>
      </c>
      <c r="I79" s="49">
        <v>211</v>
      </c>
      <c r="J79" s="49">
        <v>199</v>
      </c>
      <c r="K79" s="49">
        <v>231</v>
      </c>
      <c r="L79" s="49">
        <v>432</v>
      </c>
      <c r="M79" s="49">
        <v>525</v>
      </c>
      <c r="N79" s="49">
        <v>528</v>
      </c>
      <c r="O79" s="29">
        <f>SUM(C79:N79)</f>
        <v>4230</v>
      </c>
    </row>
    <row r="80" spans="1:15" ht="19.5" thickBot="1">
      <c r="A80" s="7" t="s">
        <v>23</v>
      </c>
      <c r="B80" s="47"/>
      <c r="C80" s="48">
        <f>C75+C76</f>
        <v>972</v>
      </c>
      <c r="D80" s="48">
        <f>D75+D76</f>
        <v>884</v>
      </c>
      <c r="E80" s="48">
        <f t="shared" ref="E80:N80" si="24">E75+E76</f>
        <v>738</v>
      </c>
      <c r="F80" s="48">
        <f t="shared" si="24"/>
        <v>729</v>
      </c>
      <c r="G80" s="48">
        <f t="shared" si="24"/>
        <v>739</v>
      </c>
      <c r="H80" s="48">
        <f t="shared" si="24"/>
        <v>883</v>
      </c>
      <c r="I80" s="48">
        <f t="shared" si="24"/>
        <v>866</v>
      </c>
      <c r="J80" s="48">
        <f t="shared" si="24"/>
        <v>1134</v>
      </c>
      <c r="K80" s="48">
        <f t="shared" si="24"/>
        <v>1111</v>
      </c>
      <c r="L80" s="48">
        <f t="shared" si="24"/>
        <v>1644</v>
      </c>
      <c r="M80" s="48">
        <f t="shared" si="24"/>
        <v>1764</v>
      </c>
      <c r="N80" s="48">
        <f t="shared" si="24"/>
        <v>1961</v>
      </c>
      <c r="O80" s="34">
        <f>SUM(C80:N80)</f>
        <v>13425</v>
      </c>
    </row>
    <row r="81" spans="1:15" ht="55.5" customHeight="1" thickBot="1"/>
    <row r="82" spans="1:15">
      <c r="A82" s="6"/>
      <c r="B82" s="39"/>
      <c r="C82" s="70" t="s">
        <v>36</v>
      </c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2" t="s">
        <v>40</v>
      </c>
    </row>
    <row r="83" spans="1:15" ht="16.5" thickBot="1">
      <c r="A83" s="21"/>
      <c r="B83" s="40"/>
      <c r="C83" s="16" t="s">
        <v>2</v>
      </c>
      <c r="D83" s="9" t="s">
        <v>3</v>
      </c>
      <c r="E83" s="9" t="s">
        <v>4</v>
      </c>
      <c r="F83" s="9" t="s">
        <v>5</v>
      </c>
      <c r="G83" s="9" t="s">
        <v>6</v>
      </c>
      <c r="H83" s="9" t="s">
        <v>7</v>
      </c>
      <c r="I83" s="9" t="s">
        <v>8</v>
      </c>
      <c r="J83" s="9" t="s">
        <v>9</v>
      </c>
      <c r="K83" s="9" t="s">
        <v>10</v>
      </c>
      <c r="L83" s="9" t="s">
        <v>11</v>
      </c>
      <c r="M83" s="9" t="s">
        <v>12</v>
      </c>
      <c r="N83" s="9" t="s">
        <v>13</v>
      </c>
      <c r="O83" s="73"/>
    </row>
    <row r="84" spans="1:15" ht="19.5" thickBot="1">
      <c r="A84" s="14" t="s">
        <v>0</v>
      </c>
      <c r="B84" s="41"/>
      <c r="C84" s="17">
        <v>0</v>
      </c>
      <c r="D84" s="8">
        <v>0</v>
      </c>
      <c r="E84" s="8">
        <v>0</v>
      </c>
      <c r="F84" s="8">
        <v>0</v>
      </c>
      <c r="G84" s="8">
        <v>215</v>
      </c>
      <c r="H84" s="8">
        <v>1105</v>
      </c>
      <c r="I84" s="8">
        <v>788</v>
      </c>
      <c r="J84" s="8">
        <v>2870</v>
      </c>
      <c r="K84" s="8">
        <v>1438</v>
      </c>
      <c r="L84" s="8">
        <v>1824</v>
      </c>
      <c r="M84" s="8">
        <v>805</v>
      </c>
      <c r="N84" s="24">
        <v>309</v>
      </c>
      <c r="O84" s="28">
        <f>SUM(C84:N84)</f>
        <v>9354</v>
      </c>
    </row>
    <row r="85" spans="1:15">
      <c r="A85" s="15" t="s">
        <v>1</v>
      </c>
      <c r="B85" s="42"/>
      <c r="C85" s="18">
        <f t="shared" ref="C85:L85" si="25">C87+C86</f>
        <v>0</v>
      </c>
      <c r="D85" s="18">
        <f t="shared" si="25"/>
        <v>0</v>
      </c>
      <c r="E85" s="18">
        <f t="shared" si="25"/>
        <v>0</v>
      </c>
      <c r="F85" s="18">
        <f t="shared" si="25"/>
        <v>0</v>
      </c>
      <c r="G85" s="18">
        <f t="shared" si="25"/>
        <v>0</v>
      </c>
      <c r="H85" s="18">
        <f t="shared" si="25"/>
        <v>0</v>
      </c>
      <c r="I85" s="18">
        <f t="shared" si="25"/>
        <v>126</v>
      </c>
      <c r="J85" s="18">
        <f t="shared" si="25"/>
        <v>49</v>
      </c>
      <c r="K85" s="18">
        <f t="shared" si="25"/>
        <v>69</v>
      </c>
      <c r="L85" s="18">
        <f t="shared" si="25"/>
        <v>53</v>
      </c>
      <c r="M85" s="18">
        <f>M87+M86</f>
        <v>267</v>
      </c>
      <c r="N85" s="18">
        <f>N87+N86</f>
        <v>0</v>
      </c>
      <c r="O85" s="15">
        <f>SUM(C85:N85)</f>
        <v>564</v>
      </c>
    </row>
    <row r="86" spans="1:15">
      <c r="A86" s="6" t="s">
        <v>48</v>
      </c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>
        <v>267</v>
      </c>
      <c r="N86" s="55"/>
      <c r="O86" s="37">
        <f t="shared" ref="O86:O87" si="26">SUM(C86:N86)</f>
        <v>267</v>
      </c>
    </row>
    <row r="87" spans="1:15">
      <c r="A87" s="46" t="s">
        <v>32</v>
      </c>
      <c r="B87" s="46"/>
      <c r="C87" s="49"/>
      <c r="D87" s="49"/>
      <c r="E87" s="49"/>
      <c r="F87" s="49"/>
      <c r="G87" s="49"/>
      <c r="H87" s="49"/>
      <c r="I87" s="49">
        <v>126</v>
      </c>
      <c r="J87" s="49">
        <v>49</v>
      </c>
      <c r="K87" s="49">
        <v>69</v>
      </c>
      <c r="L87" s="49">
        <v>53</v>
      </c>
      <c r="M87" s="49"/>
      <c r="N87" s="49"/>
      <c r="O87" s="37">
        <f t="shared" si="26"/>
        <v>297</v>
      </c>
    </row>
    <row r="88" spans="1:15">
      <c r="A88" s="44"/>
      <c r="B88" s="44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5">
      <c r="A89" s="3" t="s">
        <v>41</v>
      </c>
      <c r="O89" s="3">
        <f>O5+O21+O39+O75+O84+O58</f>
        <v>261800</v>
      </c>
    </row>
    <row r="90" spans="1:15">
      <c r="A90" s="3" t="s">
        <v>42</v>
      </c>
      <c r="O90" s="36">
        <f>O6+O22+O40+O76+O59+O85</f>
        <v>118062</v>
      </c>
    </row>
    <row r="92" spans="1:15">
      <c r="N92" s="2" t="s">
        <v>45</v>
      </c>
      <c r="O92" s="1">
        <f>SUM(O89:O91)</f>
        <v>379862</v>
      </c>
    </row>
    <row r="93" spans="1:15">
      <c r="A93" s="69" t="s">
        <v>43</v>
      </c>
      <c r="B93" s="69"/>
      <c r="C93" s="69"/>
      <c r="D93" s="69"/>
      <c r="E93" s="69"/>
      <c r="F93" s="69"/>
      <c r="G93" s="69"/>
      <c r="H93" s="69"/>
    </row>
    <row r="94" spans="1:15" ht="19.5" thickBot="1">
      <c r="A94" s="62" t="s">
        <v>51</v>
      </c>
    </row>
    <row r="95" spans="1:15" ht="19.5" thickBot="1">
      <c r="A95" s="58" t="s">
        <v>1</v>
      </c>
      <c r="B95" s="59">
        <f>SUM(B96:B100)</f>
        <v>31429</v>
      </c>
    </row>
    <row r="96" spans="1:15">
      <c r="A96" s="56" t="s">
        <v>16</v>
      </c>
      <c r="B96" s="60">
        <f>37+739+278+654</f>
        <v>1708</v>
      </c>
    </row>
    <row r="97" spans="1:2">
      <c r="A97" s="57" t="s">
        <v>28</v>
      </c>
      <c r="B97" s="61">
        <f>94+179+1125</f>
        <v>1398</v>
      </c>
    </row>
    <row r="98" spans="1:2">
      <c r="A98" s="57" t="s">
        <v>29</v>
      </c>
      <c r="B98" s="61">
        <f>1725+11731+3750</f>
        <v>17206</v>
      </c>
    </row>
    <row r="99" spans="1:2">
      <c r="A99" s="57" t="s">
        <v>18</v>
      </c>
      <c r="B99" s="61">
        <f>68+607+959+1778</f>
        <v>3412</v>
      </c>
    </row>
    <row r="100" spans="1:2">
      <c r="A100" s="57" t="s">
        <v>17</v>
      </c>
      <c r="B100" s="61">
        <f>647+2828+4230</f>
        <v>7705</v>
      </c>
    </row>
  </sheetData>
  <mergeCells count="15">
    <mergeCell ref="A1:N1"/>
    <mergeCell ref="A2:N2"/>
    <mergeCell ref="C3:N3"/>
    <mergeCell ref="O3:O4"/>
    <mergeCell ref="C19:N19"/>
    <mergeCell ref="O19:O20"/>
    <mergeCell ref="C82:N82"/>
    <mergeCell ref="O82:O83"/>
    <mergeCell ref="A93:H93"/>
    <mergeCell ref="C37:N37"/>
    <mergeCell ref="O37:O38"/>
    <mergeCell ref="C56:N56"/>
    <mergeCell ref="O56:O57"/>
    <mergeCell ref="C73:N73"/>
    <mergeCell ref="O73:O74"/>
  </mergeCells>
  <pageMargins left="0.11811023622047245" right="0.11811023622047245" top="0.74803149606299213" bottom="0.15748031496062992" header="0" footer="0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90" zoomScaleNormal="90" workbookViewId="0">
      <selection activeCell="C101" sqref="C101"/>
    </sheetView>
  </sheetViews>
  <sheetFormatPr defaultRowHeight="18.75"/>
  <cols>
    <col min="1" max="1" width="31.28515625" style="3" customWidth="1"/>
    <col min="2" max="2" width="9.85546875" style="2" customWidth="1"/>
    <col min="3" max="3" width="10" style="2" customWidth="1"/>
    <col min="4" max="4" width="11.5703125" style="2" customWidth="1"/>
    <col min="5" max="5" width="14.42578125" style="2" customWidth="1"/>
    <col min="6" max="6" width="9.42578125" style="2" customWidth="1"/>
    <col min="7" max="7" width="9.140625" style="2" customWidth="1"/>
    <col min="8" max="8" width="8.85546875" style="2" customWidth="1"/>
    <col min="9" max="9" width="9" style="2" customWidth="1"/>
    <col min="10" max="10" width="9.85546875" style="2" customWidth="1"/>
    <col min="11" max="11" width="9.5703125" style="2" customWidth="1"/>
    <col min="12" max="12" width="8.28515625" style="2" customWidth="1"/>
    <col min="13" max="13" width="9" style="2" customWidth="1"/>
    <col min="14" max="14" width="10.140625" style="1" customWidth="1"/>
    <col min="15" max="16384" width="9.140625" style="1"/>
  </cols>
  <sheetData>
    <row r="1" spans="1:14" ht="19.5" thickBo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4" ht="8.25" hidden="1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4" ht="17.25" customHeight="1">
      <c r="A3" s="6"/>
      <c r="B3" s="70" t="s">
        <v>14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 t="s">
        <v>40</v>
      </c>
    </row>
    <row r="4" spans="1:14" s="4" customFormat="1" ht="16.5" thickBot="1">
      <c r="A4" s="21"/>
      <c r="B4" s="16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73"/>
    </row>
    <row r="5" spans="1:14" s="3" customFormat="1" ht="19.5" thickBot="1">
      <c r="A5" s="14" t="s">
        <v>0</v>
      </c>
      <c r="B5" s="17">
        <v>4764</v>
      </c>
      <c r="C5" s="8">
        <v>2512</v>
      </c>
      <c r="D5" s="8">
        <v>1488</v>
      </c>
      <c r="E5" s="8">
        <v>4799</v>
      </c>
      <c r="F5" s="8">
        <v>2127</v>
      </c>
      <c r="G5" s="8">
        <v>2753</v>
      </c>
      <c r="H5" s="8">
        <v>3091</v>
      </c>
      <c r="I5" s="8">
        <v>2694</v>
      </c>
      <c r="J5" s="8">
        <v>3138</v>
      </c>
      <c r="K5" s="8">
        <v>6062</v>
      </c>
      <c r="L5" s="8">
        <v>2968</v>
      </c>
      <c r="M5" s="24">
        <v>6759</v>
      </c>
      <c r="N5" s="28">
        <f>SUM(B5:M5)</f>
        <v>43155</v>
      </c>
    </row>
    <row r="6" spans="1:14" s="3" customFormat="1">
      <c r="A6" s="15" t="s">
        <v>1</v>
      </c>
      <c r="B6" s="18">
        <f>B7+B12</f>
        <v>1667</v>
      </c>
      <c r="C6" s="12">
        <f t="shared" ref="C6:M6" si="0">C7+C12</f>
        <v>1030</v>
      </c>
      <c r="D6" s="12">
        <f t="shared" si="0"/>
        <v>1002</v>
      </c>
      <c r="E6" s="12">
        <f t="shared" si="0"/>
        <v>567</v>
      </c>
      <c r="F6" s="12">
        <f t="shared" si="0"/>
        <v>852</v>
      </c>
      <c r="G6" s="12">
        <f t="shared" si="0"/>
        <v>723</v>
      </c>
      <c r="H6" s="12">
        <f t="shared" si="0"/>
        <v>701</v>
      </c>
      <c r="I6" s="12">
        <f t="shared" si="0"/>
        <v>688</v>
      </c>
      <c r="J6" s="12">
        <f t="shared" si="0"/>
        <v>720</v>
      </c>
      <c r="K6" s="12">
        <f t="shared" si="0"/>
        <v>995</v>
      </c>
      <c r="L6" s="12">
        <f t="shared" si="0"/>
        <v>972</v>
      </c>
      <c r="M6" s="25">
        <f t="shared" si="0"/>
        <v>792</v>
      </c>
      <c r="N6" s="15">
        <f>SUM(B6:M6)</f>
        <v>10709</v>
      </c>
    </row>
    <row r="7" spans="1:14" s="5" customFormat="1">
      <c r="A7" s="6" t="s">
        <v>15</v>
      </c>
      <c r="B7" s="19">
        <f>SUM(B8:B11)</f>
        <v>704</v>
      </c>
      <c r="C7" s="10">
        <f t="shared" ref="C7:M7" si="1">SUM(C8:C11)</f>
        <v>56</v>
      </c>
      <c r="D7" s="10">
        <f t="shared" si="1"/>
        <v>26</v>
      </c>
      <c r="E7" s="10">
        <f t="shared" si="1"/>
        <v>29</v>
      </c>
      <c r="F7" s="10">
        <f t="shared" si="1"/>
        <v>72</v>
      </c>
      <c r="G7" s="10">
        <f t="shared" si="1"/>
        <v>57</v>
      </c>
      <c r="H7" s="10">
        <f t="shared" si="1"/>
        <v>76</v>
      </c>
      <c r="I7" s="10">
        <f t="shared" si="1"/>
        <v>85</v>
      </c>
      <c r="J7" s="10">
        <f t="shared" si="1"/>
        <v>18</v>
      </c>
      <c r="K7" s="10">
        <f t="shared" si="1"/>
        <v>328</v>
      </c>
      <c r="L7" s="10">
        <f t="shared" si="1"/>
        <v>290</v>
      </c>
      <c r="M7" s="26">
        <f t="shared" si="1"/>
        <v>95</v>
      </c>
      <c r="N7" s="11">
        <f t="shared" ref="N7:N17" si="2">SUM(B7:M7)</f>
        <v>1836</v>
      </c>
    </row>
    <row r="8" spans="1:14">
      <c r="A8" s="22" t="s">
        <v>16</v>
      </c>
      <c r="B8" s="2">
        <v>49</v>
      </c>
      <c r="D8" s="2">
        <v>6</v>
      </c>
      <c r="I8" s="2">
        <v>17</v>
      </c>
      <c r="K8" s="2">
        <v>4</v>
      </c>
      <c r="L8" s="2">
        <v>14</v>
      </c>
      <c r="N8" s="29">
        <f t="shared" si="2"/>
        <v>90</v>
      </c>
    </row>
    <row r="9" spans="1:14">
      <c r="A9" s="22" t="s">
        <v>17</v>
      </c>
      <c r="B9" s="2">
        <v>655</v>
      </c>
      <c r="C9" s="2">
        <v>56</v>
      </c>
      <c r="D9" s="2">
        <v>20</v>
      </c>
      <c r="E9" s="2">
        <v>29</v>
      </c>
      <c r="F9" s="2">
        <v>72</v>
      </c>
      <c r="G9" s="2">
        <v>57</v>
      </c>
      <c r="H9" s="2">
        <v>76</v>
      </c>
      <c r="I9" s="2">
        <v>68</v>
      </c>
      <c r="J9" s="2">
        <v>18</v>
      </c>
      <c r="K9" s="2">
        <v>100</v>
      </c>
      <c r="L9" s="2">
        <v>137</v>
      </c>
      <c r="M9" s="2">
        <v>82</v>
      </c>
      <c r="N9" s="29">
        <f t="shared" si="2"/>
        <v>1370</v>
      </c>
    </row>
    <row r="10" spans="1:14">
      <c r="A10" s="46" t="s">
        <v>48</v>
      </c>
      <c r="K10" s="2">
        <v>224</v>
      </c>
      <c r="L10" s="2">
        <v>139</v>
      </c>
      <c r="M10" s="2">
        <v>5</v>
      </c>
      <c r="N10" s="29">
        <f t="shared" si="2"/>
        <v>368</v>
      </c>
    </row>
    <row r="11" spans="1:14" ht="16.5" customHeight="1">
      <c r="A11" s="22" t="s">
        <v>18</v>
      </c>
      <c r="M11" s="2">
        <v>8</v>
      </c>
      <c r="N11" s="29">
        <f t="shared" si="2"/>
        <v>8</v>
      </c>
    </row>
    <row r="12" spans="1:14" s="5" customFormat="1">
      <c r="A12" s="6" t="s">
        <v>19</v>
      </c>
      <c r="B12" s="19">
        <f>SUM(B13:B17)</f>
        <v>963</v>
      </c>
      <c r="C12" s="10">
        <f t="shared" ref="C12:M12" si="3">SUM(C13:C17)</f>
        <v>974</v>
      </c>
      <c r="D12" s="10">
        <f t="shared" si="3"/>
        <v>976</v>
      </c>
      <c r="E12" s="10">
        <f t="shared" si="3"/>
        <v>538</v>
      </c>
      <c r="F12" s="10">
        <f t="shared" si="3"/>
        <v>780</v>
      </c>
      <c r="G12" s="10">
        <f t="shared" si="3"/>
        <v>666</v>
      </c>
      <c r="H12" s="10">
        <f t="shared" si="3"/>
        <v>625</v>
      </c>
      <c r="I12" s="10">
        <f t="shared" si="3"/>
        <v>603</v>
      </c>
      <c r="J12" s="10">
        <f t="shared" si="3"/>
        <v>702</v>
      </c>
      <c r="K12" s="10">
        <f t="shared" si="3"/>
        <v>667</v>
      </c>
      <c r="L12" s="10">
        <f t="shared" si="3"/>
        <v>682</v>
      </c>
      <c r="M12" s="26">
        <f t="shared" si="3"/>
        <v>697</v>
      </c>
      <c r="N12" s="11">
        <f t="shared" si="2"/>
        <v>8873</v>
      </c>
    </row>
    <row r="13" spans="1:14">
      <c r="A13" s="22" t="s">
        <v>20</v>
      </c>
      <c r="N13" s="29">
        <f t="shared" si="2"/>
        <v>0</v>
      </c>
    </row>
    <row r="14" spans="1:14">
      <c r="A14" s="22" t="s">
        <v>21</v>
      </c>
      <c r="B14" s="2">
        <v>71</v>
      </c>
      <c r="C14" s="2">
        <v>58</v>
      </c>
      <c r="D14" s="2">
        <v>107</v>
      </c>
      <c r="F14" s="2">
        <v>120</v>
      </c>
      <c r="G14" s="2">
        <v>166</v>
      </c>
      <c r="H14" s="2">
        <v>125</v>
      </c>
      <c r="I14" s="2">
        <v>89</v>
      </c>
      <c r="J14" s="2">
        <v>120</v>
      </c>
      <c r="K14" s="2">
        <v>114</v>
      </c>
      <c r="L14" s="2">
        <v>89</v>
      </c>
      <c r="M14" s="2">
        <v>88</v>
      </c>
      <c r="N14" s="29">
        <f t="shared" si="2"/>
        <v>1147</v>
      </c>
    </row>
    <row r="15" spans="1:14">
      <c r="A15" s="22" t="s">
        <v>49</v>
      </c>
      <c r="N15" s="29">
        <f t="shared" si="2"/>
        <v>0</v>
      </c>
    </row>
    <row r="16" spans="1:14">
      <c r="A16" s="22" t="s">
        <v>24</v>
      </c>
      <c r="B16" s="2">
        <v>500</v>
      </c>
      <c r="C16" s="2">
        <v>500</v>
      </c>
      <c r="D16" s="2">
        <v>500</v>
      </c>
      <c r="E16" s="2">
        <v>500</v>
      </c>
      <c r="F16" s="2">
        <v>500</v>
      </c>
      <c r="G16" s="2">
        <v>500</v>
      </c>
      <c r="H16" s="2">
        <v>500</v>
      </c>
      <c r="I16" s="2">
        <v>500</v>
      </c>
      <c r="J16" s="2">
        <v>500</v>
      </c>
      <c r="K16" s="2">
        <v>500</v>
      </c>
      <c r="L16" s="2">
        <v>500</v>
      </c>
      <c r="M16" s="2">
        <v>500</v>
      </c>
      <c r="N16" s="29">
        <f t="shared" si="2"/>
        <v>6000</v>
      </c>
    </row>
    <row r="17" spans="1:14" ht="21" customHeight="1" thickBot="1">
      <c r="A17" s="22" t="s">
        <v>22</v>
      </c>
      <c r="B17" s="2">
        <v>392</v>
      </c>
      <c r="C17" s="2">
        <v>416</v>
      </c>
      <c r="D17" s="2">
        <v>369</v>
      </c>
      <c r="E17" s="2">
        <v>38</v>
      </c>
      <c r="F17" s="2">
        <v>160</v>
      </c>
      <c r="I17" s="2">
        <v>14</v>
      </c>
      <c r="J17" s="2">
        <v>82</v>
      </c>
      <c r="K17" s="2">
        <v>53</v>
      </c>
      <c r="L17" s="2">
        <v>93</v>
      </c>
      <c r="M17" s="2">
        <v>109</v>
      </c>
      <c r="N17" s="29">
        <f t="shared" si="2"/>
        <v>1726</v>
      </c>
    </row>
    <row r="18" spans="1:14" s="5" customFormat="1" ht="19.5" thickBot="1">
      <c r="A18" s="23" t="s">
        <v>23</v>
      </c>
      <c r="B18" s="20">
        <f>B5+B6</f>
        <v>6431</v>
      </c>
      <c r="C18" s="13">
        <f t="shared" ref="C18:M18" si="4">C5+C6</f>
        <v>3542</v>
      </c>
      <c r="D18" s="13">
        <f t="shared" si="4"/>
        <v>2490</v>
      </c>
      <c r="E18" s="13">
        <f t="shared" si="4"/>
        <v>5366</v>
      </c>
      <c r="F18" s="13">
        <f t="shared" si="4"/>
        <v>2979</v>
      </c>
      <c r="G18" s="13">
        <f t="shared" si="4"/>
        <v>3476</v>
      </c>
      <c r="H18" s="13">
        <f t="shared" si="4"/>
        <v>3792</v>
      </c>
      <c r="I18" s="13">
        <f t="shared" si="4"/>
        <v>3382</v>
      </c>
      <c r="J18" s="13">
        <f t="shared" si="4"/>
        <v>3858</v>
      </c>
      <c r="K18" s="13">
        <f t="shared" si="4"/>
        <v>7057</v>
      </c>
      <c r="L18" s="13">
        <f t="shared" si="4"/>
        <v>3940</v>
      </c>
      <c r="M18" s="27">
        <f t="shared" si="4"/>
        <v>7551</v>
      </c>
      <c r="N18" s="30">
        <f>N5+N6</f>
        <v>53864</v>
      </c>
    </row>
    <row r="19" spans="1:14" ht="17.25" customHeight="1" thickBot="1"/>
    <row r="20" spans="1:14">
      <c r="A20" s="6"/>
      <c r="B20" s="70" t="s">
        <v>25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 t="s">
        <v>40</v>
      </c>
    </row>
    <row r="21" spans="1:14" ht="16.5" thickBot="1">
      <c r="A21" s="21"/>
      <c r="B21" s="16" t="s">
        <v>2</v>
      </c>
      <c r="C21" s="9" t="s">
        <v>3</v>
      </c>
      <c r="D21" s="9" t="s">
        <v>4</v>
      </c>
      <c r="E21" s="9" t="s">
        <v>5</v>
      </c>
      <c r="F21" s="9" t="s">
        <v>6</v>
      </c>
      <c r="G21" s="9" t="s">
        <v>7</v>
      </c>
      <c r="H21" s="9" t="s">
        <v>8</v>
      </c>
      <c r="I21" s="9" t="s">
        <v>9</v>
      </c>
      <c r="J21" s="9" t="s">
        <v>10</v>
      </c>
      <c r="K21" s="9" t="s">
        <v>11</v>
      </c>
      <c r="L21" s="9" t="s">
        <v>12</v>
      </c>
      <c r="M21" s="9" t="s">
        <v>13</v>
      </c>
      <c r="N21" s="73"/>
    </row>
    <row r="22" spans="1:14" ht="19.5" thickBot="1">
      <c r="A22" s="14" t="s">
        <v>0</v>
      </c>
      <c r="B22" s="17">
        <v>14304</v>
      </c>
      <c r="C22" s="8">
        <v>13022</v>
      </c>
      <c r="D22" s="8"/>
      <c r="E22" s="8"/>
      <c r="F22" s="8"/>
      <c r="G22" s="8"/>
      <c r="H22" s="8"/>
      <c r="I22" s="8"/>
      <c r="J22" s="8"/>
      <c r="K22" s="8"/>
      <c r="L22" s="8"/>
      <c r="M22" s="24"/>
      <c r="N22" s="28">
        <f>SUM(B22:M22)</f>
        <v>27326</v>
      </c>
    </row>
    <row r="23" spans="1:14">
      <c r="A23" s="15" t="s">
        <v>1</v>
      </c>
      <c r="B23" s="18">
        <f t="shared" ref="B23:M23" si="5">B24+B29</f>
        <v>3479</v>
      </c>
      <c r="C23" s="12">
        <f t="shared" si="5"/>
        <v>3936</v>
      </c>
      <c r="D23" s="12">
        <f t="shared" si="5"/>
        <v>0</v>
      </c>
      <c r="E23" s="12">
        <f t="shared" si="5"/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25">
        <f t="shared" si="5"/>
        <v>0</v>
      </c>
      <c r="N23" s="15">
        <f t="shared" ref="N23:N35" si="6">SUM(B23:M23)</f>
        <v>7415</v>
      </c>
    </row>
    <row r="24" spans="1:14">
      <c r="A24" s="6" t="s">
        <v>15</v>
      </c>
      <c r="B24" s="19">
        <f>SUM(B25:B28)</f>
        <v>219</v>
      </c>
      <c r="C24" s="10">
        <f t="shared" ref="C24:M24" si="7">SUM(C25:C28)</f>
        <v>142</v>
      </c>
      <c r="D24" s="10">
        <f t="shared" si="7"/>
        <v>0</v>
      </c>
      <c r="E24" s="10">
        <f t="shared" si="7"/>
        <v>0</v>
      </c>
      <c r="F24" s="10">
        <f t="shared" si="7"/>
        <v>0</v>
      </c>
      <c r="G24" s="10">
        <f t="shared" si="7"/>
        <v>0</v>
      </c>
      <c r="H24" s="10">
        <f t="shared" si="7"/>
        <v>0</v>
      </c>
      <c r="I24" s="10">
        <f t="shared" si="7"/>
        <v>0</v>
      </c>
      <c r="J24" s="10">
        <f t="shared" si="7"/>
        <v>0</v>
      </c>
      <c r="K24" s="10">
        <f t="shared" si="7"/>
        <v>0</v>
      </c>
      <c r="L24" s="10">
        <f t="shared" si="7"/>
        <v>0</v>
      </c>
      <c r="M24" s="26">
        <f t="shared" si="7"/>
        <v>0</v>
      </c>
      <c r="N24" s="11">
        <f t="shared" si="6"/>
        <v>361</v>
      </c>
    </row>
    <row r="25" spans="1:14">
      <c r="A25" s="22" t="s">
        <v>16</v>
      </c>
      <c r="B25" s="2">
        <v>87</v>
      </c>
      <c r="C25" s="2">
        <v>95</v>
      </c>
      <c r="N25" s="29">
        <f t="shared" si="6"/>
        <v>182</v>
      </c>
    </row>
    <row r="26" spans="1:14">
      <c r="A26" s="22" t="s">
        <v>28</v>
      </c>
      <c r="N26" s="29">
        <f t="shared" si="6"/>
        <v>0</v>
      </c>
    </row>
    <row r="27" spans="1:14">
      <c r="A27" s="22" t="s">
        <v>29</v>
      </c>
      <c r="N27" s="29">
        <f t="shared" si="6"/>
        <v>0</v>
      </c>
    </row>
    <row r="28" spans="1:14">
      <c r="A28" s="22" t="s">
        <v>18</v>
      </c>
      <c r="B28" s="2">
        <v>132</v>
      </c>
      <c r="C28" s="2">
        <v>47</v>
      </c>
      <c r="N28" s="29">
        <f t="shared" si="6"/>
        <v>179</v>
      </c>
    </row>
    <row r="29" spans="1:14">
      <c r="A29" s="6" t="s">
        <v>19</v>
      </c>
      <c r="B29" s="19">
        <f>SUM(B30:B35)</f>
        <v>3260</v>
      </c>
      <c r="C29" s="10">
        <f t="shared" ref="C29:M29" si="8">SUM(C30:C35)</f>
        <v>3794</v>
      </c>
      <c r="D29" s="10">
        <f t="shared" si="8"/>
        <v>0</v>
      </c>
      <c r="E29" s="10">
        <f t="shared" si="8"/>
        <v>0</v>
      </c>
      <c r="F29" s="10">
        <f t="shared" si="8"/>
        <v>0</v>
      </c>
      <c r="G29" s="10">
        <f t="shared" si="8"/>
        <v>0</v>
      </c>
      <c r="H29" s="10">
        <f t="shared" si="8"/>
        <v>0</v>
      </c>
      <c r="I29" s="10">
        <f t="shared" si="8"/>
        <v>0</v>
      </c>
      <c r="J29" s="10">
        <f t="shared" si="8"/>
        <v>0</v>
      </c>
      <c r="K29" s="10">
        <f t="shared" si="8"/>
        <v>0</v>
      </c>
      <c r="L29" s="10">
        <f t="shared" si="8"/>
        <v>0</v>
      </c>
      <c r="M29" s="26">
        <f t="shared" si="8"/>
        <v>0</v>
      </c>
      <c r="N29" s="11">
        <f t="shared" si="6"/>
        <v>7054</v>
      </c>
    </row>
    <row r="30" spans="1:14">
      <c r="A30" s="22" t="s">
        <v>20</v>
      </c>
      <c r="N30" s="29">
        <f t="shared" si="6"/>
        <v>0</v>
      </c>
    </row>
    <row r="31" spans="1:14">
      <c r="A31" s="22" t="s">
        <v>21</v>
      </c>
      <c r="B31" s="2">
        <v>689</v>
      </c>
      <c r="C31" s="2">
        <v>631</v>
      </c>
      <c r="N31" s="29">
        <f t="shared" si="6"/>
        <v>1320</v>
      </c>
    </row>
    <row r="32" spans="1:14">
      <c r="A32" s="22" t="s">
        <v>27</v>
      </c>
      <c r="B32" s="2">
        <v>243</v>
      </c>
      <c r="C32" s="2">
        <v>63</v>
      </c>
      <c r="N32" s="29">
        <f t="shared" si="6"/>
        <v>306</v>
      </c>
    </row>
    <row r="33" spans="1:14">
      <c r="A33" s="22" t="s">
        <v>30</v>
      </c>
      <c r="B33" s="2">
        <v>327</v>
      </c>
      <c r="C33" s="2">
        <v>183</v>
      </c>
      <c r="N33" s="29">
        <f t="shared" si="6"/>
        <v>510</v>
      </c>
    </row>
    <row r="34" spans="1:14">
      <c r="A34" s="22" t="s">
        <v>32</v>
      </c>
      <c r="B34" s="2">
        <v>510</v>
      </c>
      <c r="C34" s="2">
        <v>874</v>
      </c>
      <c r="N34" s="29">
        <f t="shared" si="6"/>
        <v>1384</v>
      </c>
    </row>
    <row r="35" spans="1:14" ht="19.5" thickBot="1">
      <c r="A35" s="22" t="s">
        <v>26</v>
      </c>
      <c r="B35" s="2">
        <v>1491</v>
      </c>
      <c r="C35" s="2">
        <v>2043</v>
      </c>
      <c r="N35" s="29">
        <f t="shared" si="6"/>
        <v>3534</v>
      </c>
    </row>
    <row r="36" spans="1:14" ht="19.5" thickBot="1">
      <c r="A36" s="23" t="s">
        <v>23</v>
      </c>
      <c r="B36" s="20">
        <f>B22+B23</f>
        <v>17783</v>
      </c>
      <c r="C36" s="13">
        <f t="shared" ref="C36:M36" si="9">C22+C23</f>
        <v>16958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  <c r="I36" s="13">
        <f t="shared" si="9"/>
        <v>0</v>
      </c>
      <c r="J36" s="13">
        <f t="shared" si="9"/>
        <v>0</v>
      </c>
      <c r="K36" s="13">
        <f t="shared" si="9"/>
        <v>0</v>
      </c>
      <c r="L36" s="13">
        <f t="shared" si="9"/>
        <v>0</v>
      </c>
      <c r="M36" s="27">
        <f t="shared" si="9"/>
        <v>0</v>
      </c>
      <c r="N36" s="30">
        <f>N22+N23</f>
        <v>34741</v>
      </c>
    </row>
    <row r="37" spans="1:14" ht="11.25" customHeight="1" thickBot="1"/>
    <row r="38" spans="1:14">
      <c r="A38" s="6"/>
      <c r="B38" s="70" t="s">
        <v>33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 t="s">
        <v>40</v>
      </c>
    </row>
    <row r="39" spans="1:14" ht="16.5" thickBot="1">
      <c r="A39" s="21"/>
      <c r="B39" s="16" t="s">
        <v>2</v>
      </c>
      <c r="C39" s="9" t="s">
        <v>3</v>
      </c>
      <c r="D39" s="9" t="s">
        <v>4</v>
      </c>
      <c r="E39" s="9" t="s">
        <v>5</v>
      </c>
      <c r="F39" s="9" t="s">
        <v>6</v>
      </c>
      <c r="G39" s="9" t="s">
        <v>7</v>
      </c>
      <c r="H39" s="9" t="s">
        <v>8</v>
      </c>
      <c r="I39" s="9" t="s">
        <v>9</v>
      </c>
      <c r="J39" s="9" t="s">
        <v>10</v>
      </c>
      <c r="K39" s="9" t="s">
        <v>11</v>
      </c>
      <c r="L39" s="9" t="s">
        <v>12</v>
      </c>
      <c r="M39" s="9" t="s">
        <v>13</v>
      </c>
      <c r="N39" s="73"/>
    </row>
    <row r="40" spans="1:14" ht="19.5" thickBot="1">
      <c r="A40" s="14" t="s">
        <v>0</v>
      </c>
      <c r="B40" s="17">
        <v>7036</v>
      </c>
      <c r="C40" s="8">
        <v>4103</v>
      </c>
      <c r="D40" s="8">
        <v>6773</v>
      </c>
      <c r="E40" s="8">
        <v>6450</v>
      </c>
      <c r="F40" s="8">
        <v>8242</v>
      </c>
      <c r="G40" s="8">
        <v>7017</v>
      </c>
      <c r="H40" s="8">
        <v>14883</v>
      </c>
      <c r="I40" s="8">
        <v>11079</v>
      </c>
      <c r="J40" s="8">
        <v>6044</v>
      </c>
      <c r="K40" s="8">
        <v>9781</v>
      </c>
      <c r="L40" s="8">
        <v>13316</v>
      </c>
      <c r="M40" s="24">
        <v>8616</v>
      </c>
      <c r="N40" s="28">
        <f>SUM(B40:M40)</f>
        <v>103340</v>
      </c>
    </row>
    <row r="41" spans="1:14">
      <c r="A41" s="15" t="s">
        <v>1</v>
      </c>
      <c r="B41" s="18">
        <f>B42+B49</f>
        <v>5036</v>
      </c>
      <c r="C41" s="12">
        <f t="shared" ref="C41:M41" si="10">C42+C49</f>
        <v>4168</v>
      </c>
      <c r="D41" s="12">
        <f t="shared" si="10"/>
        <v>2814</v>
      </c>
      <c r="E41" s="12">
        <f t="shared" si="10"/>
        <v>2567</v>
      </c>
      <c r="F41" s="12">
        <f t="shared" si="10"/>
        <v>1791</v>
      </c>
      <c r="G41" s="12">
        <f t="shared" si="10"/>
        <v>376</v>
      </c>
      <c r="H41" s="12">
        <f t="shared" si="10"/>
        <v>403</v>
      </c>
      <c r="I41" s="12">
        <f t="shared" si="10"/>
        <v>3288</v>
      </c>
      <c r="J41" s="12">
        <f t="shared" si="10"/>
        <v>1807</v>
      </c>
      <c r="K41" s="12">
        <f t="shared" si="10"/>
        <v>3354</v>
      </c>
      <c r="L41" s="12">
        <f t="shared" si="10"/>
        <v>7581</v>
      </c>
      <c r="M41" s="25">
        <f t="shared" si="10"/>
        <v>5430</v>
      </c>
      <c r="N41" s="15">
        <f t="shared" ref="N41:N55" si="11">SUM(B41:M41)</f>
        <v>38615</v>
      </c>
    </row>
    <row r="42" spans="1:14">
      <c r="A42" s="6" t="s">
        <v>15</v>
      </c>
      <c r="B42" s="19">
        <f>SUM(B43:B48)</f>
        <v>3696</v>
      </c>
      <c r="C42" s="10">
        <f t="shared" ref="C42:M42" si="12">SUM(C43:C48)</f>
        <v>3294</v>
      </c>
      <c r="D42" s="10">
        <f t="shared" si="12"/>
        <v>2296</v>
      </c>
      <c r="E42" s="10">
        <f t="shared" si="12"/>
        <v>2014</v>
      </c>
      <c r="F42" s="10">
        <f t="shared" si="12"/>
        <v>1728</v>
      </c>
      <c r="G42" s="10">
        <f t="shared" si="12"/>
        <v>147</v>
      </c>
      <c r="H42" s="10">
        <f t="shared" si="12"/>
        <v>163</v>
      </c>
      <c r="I42" s="10">
        <f t="shared" si="12"/>
        <v>147</v>
      </c>
      <c r="J42" s="10">
        <f t="shared" si="12"/>
        <v>1420</v>
      </c>
      <c r="K42" s="10">
        <f t="shared" si="12"/>
        <v>2027</v>
      </c>
      <c r="L42" s="10">
        <f t="shared" si="12"/>
        <v>4039</v>
      </c>
      <c r="M42" s="26">
        <f t="shared" si="12"/>
        <v>3846</v>
      </c>
      <c r="N42" s="11">
        <f t="shared" si="11"/>
        <v>24817</v>
      </c>
    </row>
    <row r="43" spans="1:14">
      <c r="A43" s="22" t="s">
        <v>16</v>
      </c>
      <c r="B43" s="2">
        <v>21</v>
      </c>
      <c r="C43" s="2">
        <v>56</v>
      </c>
      <c r="D43" s="2">
        <v>25</v>
      </c>
      <c r="E43" s="2">
        <v>24</v>
      </c>
      <c r="F43" s="2">
        <v>23</v>
      </c>
      <c r="G43" s="2">
        <v>32</v>
      </c>
      <c r="H43" s="2">
        <v>65</v>
      </c>
      <c r="J43" s="2">
        <v>97</v>
      </c>
      <c r="K43" s="2">
        <v>60</v>
      </c>
      <c r="L43" s="2">
        <v>78</v>
      </c>
      <c r="M43" s="2">
        <v>77</v>
      </c>
      <c r="N43" s="29">
        <f t="shared" si="11"/>
        <v>558</v>
      </c>
    </row>
    <row r="44" spans="1:14">
      <c r="A44" s="22" t="s">
        <v>28</v>
      </c>
      <c r="B44" s="2">
        <v>66</v>
      </c>
      <c r="C44" s="2">
        <v>59</v>
      </c>
      <c r="N44" s="29">
        <f t="shared" si="11"/>
        <v>125</v>
      </c>
    </row>
    <row r="45" spans="1:14">
      <c r="A45" s="6" t="s">
        <v>48</v>
      </c>
      <c r="B45" s="2">
        <v>506</v>
      </c>
      <c r="C45" s="2">
        <v>346</v>
      </c>
      <c r="D45" s="2">
        <v>255</v>
      </c>
      <c r="E45" s="2">
        <v>200</v>
      </c>
      <c r="I45" s="2">
        <v>41</v>
      </c>
      <c r="J45" s="2">
        <v>236</v>
      </c>
      <c r="K45" s="2">
        <v>433</v>
      </c>
      <c r="L45" s="2">
        <v>613</v>
      </c>
      <c r="M45" s="2">
        <v>744</v>
      </c>
      <c r="N45" s="29">
        <f t="shared" si="11"/>
        <v>3374</v>
      </c>
    </row>
    <row r="46" spans="1:14">
      <c r="A46" s="22" t="s">
        <v>29</v>
      </c>
      <c r="B46" s="2">
        <v>2730</v>
      </c>
      <c r="C46" s="2">
        <v>2548</v>
      </c>
      <c r="D46" s="2">
        <v>1806</v>
      </c>
      <c r="E46" s="2">
        <v>1606</v>
      </c>
      <c r="F46" s="2">
        <v>1560</v>
      </c>
      <c r="J46" s="2">
        <v>910</v>
      </c>
      <c r="K46" s="2">
        <v>1328</v>
      </c>
      <c r="L46" s="2">
        <v>2909</v>
      </c>
      <c r="M46" s="2">
        <v>2504</v>
      </c>
      <c r="N46" s="29">
        <f t="shared" si="11"/>
        <v>17901</v>
      </c>
    </row>
    <row r="47" spans="1:14">
      <c r="A47" s="22" t="s">
        <v>17</v>
      </c>
      <c r="B47" s="2">
        <v>190</v>
      </c>
      <c r="C47" s="2">
        <v>185</v>
      </c>
      <c r="D47" s="2">
        <v>165</v>
      </c>
      <c r="E47" s="2">
        <v>144</v>
      </c>
      <c r="F47" s="2">
        <v>110</v>
      </c>
      <c r="G47" s="2">
        <v>115</v>
      </c>
      <c r="H47" s="2">
        <v>55</v>
      </c>
      <c r="I47" s="2">
        <v>106</v>
      </c>
      <c r="J47" s="2">
        <v>103</v>
      </c>
      <c r="K47" s="2">
        <v>128</v>
      </c>
      <c r="L47" s="2">
        <v>189</v>
      </c>
      <c r="M47" s="2">
        <v>204</v>
      </c>
      <c r="N47" s="29">
        <f t="shared" si="11"/>
        <v>1694</v>
      </c>
    </row>
    <row r="48" spans="1:14">
      <c r="A48" s="22" t="s">
        <v>18</v>
      </c>
      <c r="B48" s="2">
        <v>183</v>
      </c>
      <c r="C48" s="2">
        <v>100</v>
      </c>
      <c r="D48" s="2">
        <v>45</v>
      </c>
      <c r="E48" s="2">
        <v>40</v>
      </c>
      <c r="F48" s="2">
        <v>35</v>
      </c>
      <c r="H48" s="2">
        <v>43</v>
      </c>
      <c r="J48" s="2">
        <v>74</v>
      </c>
      <c r="K48" s="2">
        <v>78</v>
      </c>
      <c r="L48" s="2">
        <v>250</v>
      </c>
      <c r="M48" s="2">
        <v>317</v>
      </c>
      <c r="N48" s="29">
        <f t="shared" si="11"/>
        <v>1165</v>
      </c>
    </row>
    <row r="49" spans="1:14">
      <c r="A49" s="6" t="s">
        <v>19</v>
      </c>
      <c r="B49" s="10">
        <f t="shared" ref="B49:J49" si="13">SUM(B50:B55)</f>
        <v>1340</v>
      </c>
      <c r="C49" s="10">
        <f t="shared" si="13"/>
        <v>874</v>
      </c>
      <c r="D49" s="10">
        <f t="shared" si="13"/>
        <v>518</v>
      </c>
      <c r="E49" s="10">
        <f t="shared" si="13"/>
        <v>553</v>
      </c>
      <c r="F49" s="10">
        <f t="shared" si="13"/>
        <v>63</v>
      </c>
      <c r="G49" s="10">
        <f t="shared" si="13"/>
        <v>229</v>
      </c>
      <c r="H49" s="10">
        <f t="shared" si="13"/>
        <v>240</v>
      </c>
      <c r="I49" s="10">
        <f t="shared" si="13"/>
        <v>3141</v>
      </c>
      <c r="J49" s="10">
        <f t="shared" si="13"/>
        <v>387</v>
      </c>
      <c r="K49" s="10">
        <f>SUM(K50:K55)</f>
        <v>1327</v>
      </c>
      <c r="L49" s="10">
        <f t="shared" ref="L49:M49" si="14">SUM(L50:L55)</f>
        <v>3542</v>
      </c>
      <c r="M49" s="10">
        <f t="shared" si="14"/>
        <v>1584</v>
      </c>
      <c r="N49" s="11">
        <f>SUM(B49:M49)</f>
        <v>13798</v>
      </c>
    </row>
    <row r="50" spans="1:14">
      <c r="A50" s="22" t="s">
        <v>20</v>
      </c>
      <c r="B50" s="63">
        <v>233</v>
      </c>
      <c r="C50" s="63">
        <v>438</v>
      </c>
      <c r="D50" s="63">
        <v>293</v>
      </c>
      <c r="E50" s="63">
        <v>379</v>
      </c>
      <c r="F50" s="63"/>
      <c r="G50" s="63">
        <v>162</v>
      </c>
      <c r="H50" s="63">
        <v>39</v>
      </c>
      <c r="I50" s="63"/>
      <c r="J50" s="63">
        <v>73</v>
      </c>
      <c r="K50" s="63">
        <v>38</v>
      </c>
      <c r="L50" s="63">
        <v>45</v>
      </c>
      <c r="M50" s="63"/>
      <c r="N50" s="29">
        <f t="shared" si="11"/>
        <v>1700</v>
      </c>
    </row>
    <row r="51" spans="1:14">
      <c r="A51" s="22" t="s">
        <v>53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>
        <v>1635</v>
      </c>
      <c r="M51" s="64">
        <v>500</v>
      </c>
      <c r="N51" s="29">
        <f t="shared" si="11"/>
        <v>2135</v>
      </c>
    </row>
    <row r="52" spans="1:14">
      <c r="A52" s="22" t="s">
        <v>32</v>
      </c>
      <c r="B52" s="63">
        <v>451</v>
      </c>
      <c r="C52" s="63"/>
      <c r="D52" s="63"/>
      <c r="E52" s="63"/>
      <c r="F52" s="63"/>
      <c r="G52" s="63"/>
      <c r="H52" s="63"/>
      <c r="I52" s="63">
        <v>2374</v>
      </c>
      <c r="J52" s="63"/>
      <c r="K52" s="63">
        <v>537</v>
      </c>
      <c r="L52" s="63">
        <v>293</v>
      </c>
      <c r="M52" s="63">
        <v>289</v>
      </c>
      <c r="N52" s="29">
        <f t="shared" si="11"/>
        <v>3944</v>
      </c>
    </row>
    <row r="53" spans="1:14">
      <c r="A53" s="22" t="s">
        <v>50</v>
      </c>
      <c r="B53" s="63"/>
      <c r="C53" s="63"/>
      <c r="D53" s="63"/>
      <c r="E53" s="63"/>
      <c r="F53" s="63"/>
      <c r="G53" s="63"/>
      <c r="H53" s="63">
        <v>176</v>
      </c>
      <c r="I53" s="63"/>
      <c r="J53" s="63">
        <v>227</v>
      </c>
      <c r="K53" s="63">
        <v>95</v>
      </c>
      <c r="L53" s="63">
        <v>62</v>
      </c>
      <c r="M53" s="63">
        <v>58</v>
      </c>
      <c r="N53" s="29">
        <f t="shared" si="11"/>
        <v>618</v>
      </c>
    </row>
    <row r="54" spans="1:14">
      <c r="A54" s="22" t="s">
        <v>30</v>
      </c>
      <c r="B54" s="63">
        <v>19</v>
      </c>
      <c r="C54" s="63"/>
      <c r="D54" s="63">
        <v>28</v>
      </c>
      <c r="E54" s="63">
        <v>45</v>
      </c>
      <c r="F54" s="63">
        <v>63</v>
      </c>
      <c r="G54" s="63">
        <v>67</v>
      </c>
      <c r="H54" s="63">
        <v>25</v>
      </c>
      <c r="I54" s="63">
        <v>167</v>
      </c>
      <c r="J54" s="63">
        <v>87</v>
      </c>
      <c r="K54" s="63">
        <v>57</v>
      </c>
      <c r="L54" s="63">
        <v>51</v>
      </c>
      <c r="M54" s="63">
        <v>47</v>
      </c>
      <c r="N54" s="29">
        <f t="shared" si="11"/>
        <v>656</v>
      </c>
    </row>
    <row r="55" spans="1:14" ht="19.5" thickBot="1">
      <c r="A55" s="22" t="s">
        <v>34</v>
      </c>
      <c r="B55" s="2">
        <v>637</v>
      </c>
      <c r="C55" s="2">
        <v>436</v>
      </c>
      <c r="D55" s="2">
        <v>197</v>
      </c>
      <c r="E55" s="2">
        <v>129</v>
      </c>
      <c r="I55" s="2">
        <v>600</v>
      </c>
      <c r="K55" s="2">
        <v>600</v>
      </c>
      <c r="L55" s="2">
        <v>1456</v>
      </c>
      <c r="M55" s="2">
        <v>690</v>
      </c>
      <c r="N55" s="29">
        <f t="shared" si="11"/>
        <v>4745</v>
      </c>
    </row>
    <row r="56" spans="1:14" ht="19.5" thickBot="1">
      <c r="A56" s="23" t="s">
        <v>23</v>
      </c>
      <c r="B56" s="20">
        <f>B40+B41</f>
        <v>12072</v>
      </c>
      <c r="C56" s="13">
        <f t="shared" ref="C56:M56" si="15">C40+C41</f>
        <v>8271</v>
      </c>
      <c r="D56" s="13">
        <f t="shared" si="15"/>
        <v>9587</v>
      </c>
      <c r="E56" s="13">
        <f t="shared" si="15"/>
        <v>9017</v>
      </c>
      <c r="F56" s="13">
        <f t="shared" si="15"/>
        <v>10033</v>
      </c>
      <c r="G56" s="13">
        <f t="shared" si="15"/>
        <v>7393</v>
      </c>
      <c r="H56" s="13">
        <f t="shared" si="15"/>
        <v>15286</v>
      </c>
      <c r="I56" s="13">
        <f t="shared" si="15"/>
        <v>14367</v>
      </c>
      <c r="J56" s="13">
        <f t="shared" si="15"/>
        <v>7851</v>
      </c>
      <c r="K56" s="13">
        <f t="shared" si="15"/>
        <v>13135</v>
      </c>
      <c r="L56" s="13">
        <f t="shared" si="15"/>
        <v>20897</v>
      </c>
      <c r="M56" s="27">
        <f t="shared" si="15"/>
        <v>14046</v>
      </c>
      <c r="N56" s="30">
        <f>N40+N41</f>
        <v>141955</v>
      </c>
    </row>
    <row r="57" spans="1:14" ht="9" customHeight="1" thickBot="1">
      <c r="A57" s="3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>
      <c r="A58" s="6"/>
      <c r="B58" s="70" t="s">
        <v>37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 t="s">
        <v>40</v>
      </c>
    </row>
    <row r="59" spans="1:14" ht="16.5" thickBot="1">
      <c r="A59" s="21"/>
      <c r="B59" s="16" t="s">
        <v>2</v>
      </c>
      <c r="C59" s="9" t="s">
        <v>3</v>
      </c>
      <c r="D59" s="9" t="s">
        <v>4</v>
      </c>
      <c r="E59" s="9" t="s">
        <v>5</v>
      </c>
      <c r="F59" s="9" t="s">
        <v>6</v>
      </c>
      <c r="G59" s="9" t="s">
        <v>7</v>
      </c>
      <c r="H59" s="9" t="s">
        <v>8</v>
      </c>
      <c r="I59" s="9" t="s">
        <v>9</v>
      </c>
      <c r="J59" s="9" t="s">
        <v>10</v>
      </c>
      <c r="K59" s="9" t="s">
        <v>11</v>
      </c>
      <c r="L59" s="9" t="s">
        <v>12</v>
      </c>
      <c r="M59" s="9" t="s">
        <v>13</v>
      </c>
      <c r="N59" s="73"/>
    </row>
    <row r="60" spans="1:14" ht="19.5" thickBot="1">
      <c r="A60" s="14" t="s">
        <v>0</v>
      </c>
      <c r="B60" s="17">
        <v>5245</v>
      </c>
      <c r="C60" s="8">
        <v>3936</v>
      </c>
      <c r="D60" s="8">
        <v>3452</v>
      </c>
      <c r="E60" s="8">
        <v>4141</v>
      </c>
      <c r="F60" s="8">
        <v>3592</v>
      </c>
      <c r="G60" s="8">
        <v>3276</v>
      </c>
      <c r="H60" s="8">
        <v>4832</v>
      </c>
      <c r="I60" s="8">
        <v>3957</v>
      </c>
      <c r="J60" s="8">
        <v>3951</v>
      </c>
      <c r="K60" s="8">
        <v>3653</v>
      </c>
      <c r="L60" s="8">
        <v>5386</v>
      </c>
      <c r="M60" s="24">
        <v>4484</v>
      </c>
      <c r="N60" s="15">
        <f t="shared" ref="N60:N72" si="16">SUM(B60:M60)</f>
        <v>49905</v>
      </c>
    </row>
    <row r="61" spans="1:14">
      <c r="A61" s="15" t="s">
        <v>1</v>
      </c>
      <c r="B61" s="18">
        <f t="shared" ref="B61:M61" si="17">B62+B67</f>
        <v>3942</v>
      </c>
      <c r="C61" s="12">
        <f t="shared" si="17"/>
        <v>1123</v>
      </c>
      <c r="D61" s="12">
        <f t="shared" si="17"/>
        <v>2687</v>
      </c>
      <c r="E61" s="12">
        <f t="shared" si="17"/>
        <v>1825</v>
      </c>
      <c r="F61" s="12">
        <f t="shared" si="17"/>
        <v>1139</v>
      </c>
      <c r="G61" s="12">
        <f t="shared" si="17"/>
        <v>764</v>
      </c>
      <c r="H61" s="12">
        <f t="shared" si="17"/>
        <v>1736</v>
      </c>
      <c r="I61" s="12">
        <f t="shared" si="17"/>
        <v>1047</v>
      </c>
      <c r="J61" s="12">
        <f t="shared" si="17"/>
        <v>1459</v>
      </c>
      <c r="K61" s="12">
        <f t="shared" si="17"/>
        <v>1444</v>
      </c>
      <c r="L61" s="12">
        <f t="shared" si="17"/>
        <v>1943</v>
      </c>
      <c r="M61" s="25">
        <f t="shared" si="17"/>
        <v>1479</v>
      </c>
      <c r="N61" s="15">
        <f t="shared" si="16"/>
        <v>20588</v>
      </c>
    </row>
    <row r="62" spans="1:14">
      <c r="A62" s="6" t="s">
        <v>15</v>
      </c>
      <c r="B62" s="19">
        <f t="shared" ref="B62:M62" si="18">SUM(B63:B66)</f>
        <v>452</v>
      </c>
      <c r="C62" s="10">
        <f t="shared" si="18"/>
        <v>456</v>
      </c>
      <c r="D62" s="10">
        <f t="shared" si="18"/>
        <v>279</v>
      </c>
      <c r="E62" s="10">
        <f t="shared" si="18"/>
        <v>448</v>
      </c>
      <c r="F62" s="10">
        <f t="shared" si="18"/>
        <v>264</v>
      </c>
      <c r="G62" s="10">
        <f t="shared" si="18"/>
        <v>51</v>
      </c>
      <c r="H62" s="10">
        <f t="shared" si="18"/>
        <v>128</v>
      </c>
      <c r="I62" s="10">
        <f t="shared" si="18"/>
        <v>65</v>
      </c>
      <c r="J62" s="10">
        <f t="shared" si="18"/>
        <v>239</v>
      </c>
      <c r="K62" s="10">
        <f t="shared" si="18"/>
        <v>254</v>
      </c>
      <c r="L62" s="10">
        <f t="shared" si="18"/>
        <v>236</v>
      </c>
      <c r="M62" s="26">
        <f t="shared" si="18"/>
        <v>297</v>
      </c>
      <c r="N62" s="11">
        <f t="shared" si="16"/>
        <v>3169</v>
      </c>
    </row>
    <row r="63" spans="1:14" ht="16.5" customHeight="1">
      <c r="A63" s="22" t="s">
        <v>16</v>
      </c>
      <c r="B63" s="2">
        <v>74</v>
      </c>
      <c r="C63" s="2">
        <v>72</v>
      </c>
      <c r="D63" s="2">
        <v>56</v>
      </c>
      <c r="E63" s="2">
        <v>52</v>
      </c>
      <c r="G63" s="2">
        <v>12</v>
      </c>
      <c r="H63" s="2">
        <v>13</v>
      </c>
      <c r="K63" s="2">
        <v>43</v>
      </c>
      <c r="M63" s="2">
        <v>39</v>
      </c>
      <c r="N63" s="29">
        <f t="shared" si="16"/>
        <v>361</v>
      </c>
    </row>
    <row r="64" spans="1:14" ht="16.5" customHeight="1">
      <c r="A64" s="22" t="s">
        <v>28</v>
      </c>
      <c r="H64" s="2">
        <v>21</v>
      </c>
      <c r="N64" s="29">
        <f t="shared" si="16"/>
        <v>21</v>
      </c>
    </row>
    <row r="65" spans="1:14" ht="15" customHeight="1">
      <c r="A65" s="22" t="s">
        <v>29</v>
      </c>
      <c r="B65" s="2">
        <v>277</v>
      </c>
      <c r="C65" s="2">
        <v>296</v>
      </c>
      <c r="D65" s="2">
        <v>186</v>
      </c>
      <c r="E65" s="2">
        <v>379</v>
      </c>
      <c r="F65" s="2">
        <v>216</v>
      </c>
      <c r="J65" s="2">
        <v>143</v>
      </c>
      <c r="K65" s="2">
        <v>211</v>
      </c>
      <c r="L65" s="2">
        <v>152</v>
      </c>
      <c r="M65" s="2">
        <v>146</v>
      </c>
      <c r="N65" s="29">
        <f t="shared" si="16"/>
        <v>2006</v>
      </c>
    </row>
    <row r="66" spans="1:14" ht="16.5" customHeight="1">
      <c r="A66" s="22" t="s">
        <v>18</v>
      </c>
      <c r="B66" s="2">
        <v>101</v>
      </c>
      <c r="C66" s="2">
        <v>88</v>
      </c>
      <c r="D66" s="2">
        <v>37</v>
      </c>
      <c r="E66" s="2">
        <v>17</v>
      </c>
      <c r="F66" s="2">
        <v>48</v>
      </c>
      <c r="G66" s="2">
        <v>39</v>
      </c>
      <c r="H66" s="2">
        <v>94</v>
      </c>
      <c r="I66" s="2">
        <v>65</v>
      </c>
      <c r="J66" s="2">
        <v>96</v>
      </c>
      <c r="L66" s="2">
        <v>84</v>
      </c>
      <c r="M66" s="2">
        <v>112</v>
      </c>
      <c r="N66" s="29">
        <f t="shared" si="16"/>
        <v>781</v>
      </c>
    </row>
    <row r="67" spans="1:14">
      <c r="A67" s="6" t="s">
        <v>19</v>
      </c>
      <c r="B67" s="10">
        <f t="shared" ref="B67:J67" si="19">SUM(B68:B72)</f>
        <v>3490</v>
      </c>
      <c r="C67" s="10">
        <f t="shared" si="19"/>
        <v>667</v>
      </c>
      <c r="D67" s="10">
        <f t="shared" si="19"/>
        <v>2408</v>
      </c>
      <c r="E67" s="10">
        <f t="shared" si="19"/>
        <v>1377</v>
      </c>
      <c r="F67" s="10">
        <f t="shared" si="19"/>
        <v>875</v>
      </c>
      <c r="G67" s="10">
        <f t="shared" si="19"/>
        <v>713</v>
      </c>
      <c r="H67" s="10">
        <f t="shared" si="19"/>
        <v>1608</v>
      </c>
      <c r="I67" s="10">
        <f t="shared" si="19"/>
        <v>982</v>
      </c>
      <c r="J67" s="10">
        <f t="shared" si="19"/>
        <v>1220</v>
      </c>
      <c r="K67" s="10">
        <f>SUM(K68:K72)</f>
        <v>1190</v>
      </c>
      <c r="L67" s="10">
        <f t="shared" ref="L67:M67" si="20">SUM(L68:L72)</f>
        <v>1707</v>
      </c>
      <c r="M67" s="10">
        <f t="shared" si="20"/>
        <v>1182</v>
      </c>
      <c r="N67" s="11">
        <f t="shared" si="16"/>
        <v>17419</v>
      </c>
    </row>
    <row r="68" spans="1:14" ht="16.5" customHeight="1">
      <c r="A68" s="22" t="s">
        <v>26</v>
      </c>
      <c r="B68" s="63">
        <v>435</v>
      </c>
      <c r="C68" s="63">
        <v>343</v>
      </c>
      <c r="D68" s="63">
        <v>303</v>
      </c>
      <c r="E68" s="63">
        <v>321</v>
      </c>
      <c r="F68" s="63">
        <v>146</v>
      </c>
      <c r="G68" s="63">
        <v>89</v>
      </c>
      <c r="H68" s="63">
        <v>86</v>
      </c>
      <c r="I68" s="63">
        <v>83</v>
      </c>
      <c r="J68" s="63">
        <v>89</v>
      </c>
      <c r="K68" s="63">
        <v>90</v>
      </c>
      <c r="L68" s="63">
        <v>168</v>
      </c>
      <c r="M68" s="63">
        <v>94</v>
      </c>
      <c r="N68" s="29">
        <f t="shared" si="16"/>
        <v>2247</v>
      </c>
    </row>
    <row r="69" spans="1:14" ht="17.25" customHeight="1">
      <c r="A69" s="22" t="s">
        <v>20</v>
      </c>
      <c r="B69" s="63"/>
      <c r="C69" s="63">
        <v>5</v>
      </c>
      <c r="D69" s="63">
        <v>9</v>
      </c>
      <c r="E69" s="63"/>
      <c r="F69" s="63"/>
      <c r="G69" s="63"/>
      <c r="H69" s="63"/>
      <c r="I69" s="63"/>
      <c r="J69" s="63"/>
      <c r="K69" s="63"/>
      <c r="L69" s="63"/>
      <c r="M69" s="63"/>
      <c r="N69" s="29">
        <f t="shared" si="16"/>
        <v>14</v>
      </c>
    </row>
    <row r="70" spans="1:14">
      <c r="A70" s="22" t="s">
        <v>32</v>
      </c>
      <c r="B70" s="63">
        <v>1063</v>
      </c>
      <c r="C70" s="63"/>
      <c r="D70" s="63">
        <v>1903</v>
      </c>
      <c r="E70" s="63">
        <v>869</v>
      </c>
      <c r="F70" s="63">
        <v>602</v>
      </c>
      <c r="G70" s="63">
        <v>466</v>
      </c>
      <c r="H70" s="63">
        <v>634</v>
      </c>
      <c r="I70" s="63">
        <v>687</v>
      </c>
      <c r="J70" s="63">
        <v>595</v>
      </c>
      <c r="K70" s="63">
        <v>496</v>
      </c>
      <c r="L70" s="63">
        <v>938</v>
      </c>
      <c r="M70" s="63">
        <v>721</v>
      </c>
      <c r="N70" s="29">
        <f t="shared" si="16"/>
        <v>8974</v>
      </c>
    </row>
    <row r="71" spans="1:14">
      <c r="A71" s="22" t="s">
        <v>30</v>
      </c>
      <c r="B71" s="63">
        <v>76</v>
      </c>
      <c r="C71" s="63">
        <v>59</v>
      </c>
      <c r="D71" s="63">
        <v>62</v>
      </c>
      <c r="E71" s="63">
        <v>61</v>
      </c>
      <c r="F71" s="63">
        <v>56</v>
      </c>
      <c r="G71" s="63">
        <v>61</v>
      </c>
      <c r="H71" s="63">
        <v>76</v>
      </c>
      <c r="I71" s="63">
        <v>55</v>
      </c>
      <c r="J71" s="63">
        <v>72</v>
      </c>
      <c r="K71" s="63">
        <v>54</v>
      </c>
      <c r="L71" s="63">
        <v>59</v>
      </c>
      <c r="M71" s="63">
        <v>49</v>
      </c>
      <c r="N71" s="29">
        <f t="shared" si="16"/>
        <v>740</v>
      </c>
    </row>
    <row r="72" spans="1:14" ht="19.5" thickBot="1">
      <c r="A72" s="22" t="s">
        <v>39</v>
      </c>
      <c r="B72" s="2">
        <f>5164-3248</f>
        <v>1916</v>
      </c>
      <c r="C72" s="2">
        <v>260</v>
      </c>
      <c r="D72" s="2">
        <v>131</v>
      </c>
      <c r="E72" s="2">
        <v>126</v>
      </c>
      <c r="F72" s="2">
        <v>71</v>
      </c>
      <c r="G72" s="2">
        <v>97</v>
      </c>
      <c r="H72" s="2">
        <v>812</v>
      </c>
      <c r="I72" s="2">
        <v>157</v>
      </c>
      <c r="J72" s="2">
        <v>464</v>
      </c>
      <c r="K72" s="2">
        <v>550</v>
      </c>
      <c r="L72" s="2">
        <v>542</v>
      </c>
      <c r="M72" s="2">
        <v>318</v>
      </c>
      <c r="N72" s="29">
        <f t="shared" si="16"/>
        <v>5444</v>
      </c>
    </row>
    <row r="73" spans="1:14" ht="19.5" thickBot="1">
      <c r="A73" s="23" t="s">
        <v>23</v>
      </c>
      <c r="B73" s="20">
        <f>B60+B61</f>
        <v>9187</v>
      </c>
      <c r="C73" s="13">
        <f t="shared" ref="C73:M73" si="21">C60+C61</f>
        <v>5059</v>
      </c>
      <c r="D73" s="13">
        <f t="shared" si="21"/>
        <v>6139</v>
      </c>
      <c r="E73" s="13">
        <f t="shared" si="21"/>
        <v>5966</v>
      </c>
      <c r="F73" s="13">
        <f t="shared" si="21"/>
        <v>4731</v>
      </c>
      <c r="G73" s="13">
        <f t="shared" si="21"/>
        <v>4040</v>
      </c>
      <c r="H73" s="13">
        <f t="shared" si="21"/>
        <v>6568</v>
      </c>
      <c r="I73" s="13">
        <f t="shared" si="21"/>
        <v>5004</v>
      </c>
      <c r="J73" s="13">
        <f t="shared" si="21"/>
        <v>5410</v>
      </c>
      <c r="K73" s="13">
        <f t="shared" si="21"/>
        <v>5097</v>
      </c>
      <c r="L73" s="13">
        <f t="shared" si="21"/>
        <v>7329</v>
      </c>
      <c r="M73" s="27">
        <f t="shared" si="21"/>
        <v>5963</v>
      </c>
      <c r="N73" s="30">
        <f>N60+N61</f>
        <v>70493</v>
      </c>
    </row>
    <row r="74" spans="1:14" ht="45" customHeight="1" thickBot="1"/>
    <row r="75" spans="1:14">
      <c r="A75" s="6"/>
      <c r="B75" s="70" t="s">
        <v>35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2" t="s">
        <v>40</v>
      </c>
    </row>
    <row r="76" spans="1:14" ht="16.5" thickBot="1">
      <c r="A76" s="21"/>
      <c r="B76" s="16" t="s">
        <v>2</v>
      </c>
      <c r="C76" s="9" t="s">
        <v>3</v>
      </c>
      <c r="D76" s="9" t="s">
        <v>4</v>
      </c>
      <c r="E76" s="9" t="s">
        <v>5</v>
      </c>
      <c r="F76" s="9" t="s">
        <v>6</v>
      </c>
      <c r="G76" s="9" t="s">
        <v>7</v>
      </c>
      <c r="H76" s="9" t="s">
        <v>8</v>
      </c>
      <c r="I76" s="9" t="s">
        <v>9</v>
      </c>
      <c r="J76" s="9" t="s">
        <v>10</v>
      </c>
      <c r="K76" s="9" t="s">
        <v>11</v>
      </c>
      <c r="L76" s="9" t="s">
        <v>12</v>
      </c>
      <c r="M76" s="9" t="s">
        <v>13</v>
      </c>
      <c r="N76" s="73"/>
    </row>
    <row r="77" spans="1:14" ht="19.5" thickBot="1">
      <c r="A77" s="14" t="s">
        <v>0</v>
      </c>
      <c r="B77" s="17">
        <v>886</v>
      </c>
      <c r="C77" s="8">
        <v>884</v>
      </c>
      <c r="D77" s="8">
        <v>809</v>
      </c>
      <c r="E77" s="8">
        <v>698</v>
      </c>
      <c r="F77" s="8">
        <v>922</v>
      </c>
      <c r="G77" s="8">
        <v>1075</v>
      </c>
      <c r="H77" s="8">
        <v>1166</v>
      </c>
      <c r="I77" s="8">
        <v>1574</v>
      </c>
      <c r="J77" s="8">
        <v>1697</v>
      </c>
      <c r="K77" s="8">
        <v>1807</v>
      </c>
      <c r="L77" s="8">
        <v>1301</v>
      </c>
      <c r="M77" s="24">
        <v>717</v>
      </c>
      <c r="N77" s="28">
        <f>SUM(B77:M77)</f>
        <v>13536</v>
      </c>
    </row>
    <row r="78" spans="1:14">
      <c r="A78" s="15" t="s">
        <v>1</v>
      </c>
      <c r="B78" s="18">
        <f>B79</f>
        <v>657</v>
      </c>
      <c r="C78" s="18">
        <f t="shared" ref="C78:M78" si="22">C79</f>
        <v>455</v>
      </c>
      <c r="D78" s="18">
        <f t="shared" si="22"/>
        <v>209</v>
      </c>
      <c r="E78" s="18">
        <f t="shared" si="22"/>
        <v>901</v>
      </c>
      <c r="F78" s="18">
        <f t="shared" si="22"/>
        <v>357</v>
      </c>
      <c r="G78" s="18">
        <f t="shared" si="22"/>
        <v>170</v>
      </c>
      <c r="H78" s="18">
        <f t="shared" si="22"/>
        <v>176</v>
      </c>
      <c r="I78" s="18">
        <f t="shared" si="22"/>
        <v>240</v>
      </c>
      <c r="J78" s="18">
        <f t="shared" si="22"/>
        <v>246</v>
      </c>
      <c r="K78" s="18">
        <f t="shared" si="22"/>
        <v>472</v>
      </c>
      <c r="L78" s="18">
        <f t="shared" si="22"/>
        <v>507</v>
      </c>
      <c r="M78" s="18">
        <f t="shared" si="22"/>
        <v>629</v>
      </c>
      <c r="N78" s="15">
        <f>SUM(B78:M78)</f>
        <v>5019</v>
      </c>
    </row>
    <row r="79" spans="1:14">
      <c r="A79" s="6" t="s">
        <v>15</v>
      </c>
      <c r="B79" s="19">
        <f>SUM(B81+B80)</f>
        <v>657</v>
      </c>
      <c r="C79" s="19">
        <f>SUM(C81+C80)</f>
        <v>455</v>
      </c>
      <c r="D79" s="19">
        <f t="shared" ref="D79:N79" si="23">SUM(D81+D80)</f>
        <v>209</v>
      </c>
      <c r="E79" s="19">
        <f t="shared" si="23"/>
        <v>901</v>
      </c>
      <c r="F79" s="19">
        <f t="shared" si="23"/>
        <v>357</v>
      </c>
      <c r="G79" s="19">
        <f t="shared" si="23"/>
        <v>170</v>
      </c>
      <c r="H79" s="19">
        <f t="shared" si="23"/>
        <v>176</v>
      </c>
      <c r="I79" s="19">
        <f t="shared" si="23"/>
        <v>240</v>
      </c>
      <c r="J79" s="19">
        <f t="shared" si="23"/>
        <v>246</v>
      </c>
      <c r="K79" s="19">
        <f t="shared" si="23"/>
        <v>472</v>
      </c>
      <c r="L79" s="19">
        <f t="shared" si="23"/>
        <v>507</v>
      </c>
      <c r="M79" s="19">
        <f t="shared" si="23"/>
        <v>629</v>
      </c>
      <c r="N79" s="19">
        <f t="shared" si="23"/>
        <v>5019</v>
      </c>
    </row>
    <row r="80" spans="1:14">
      <c r="A80" s="6" t="s">
        <v>48</v>
      </c>
      <c r="B80" s="10">
        <v>119</v>
      </c>
      <c r="C80" s="10">
        <v>84</v>
      </c>
      <c r="D80" s="10"/>
      <c r="E80" s="10">
        <v>86</v>
      </c>
      <c r="F80" s="10"/>
      <c r="G80" s="10"/>
      <c r="H80" s="10"/>
      <c r="I80" s="10">
        <v>53</v>
      </c>
      <c r="J80" s="10">
        <v>30</v>
      </c>
      <c r="K80" s="49">
        <v>80</v>
      </c>
      <c r="L80" s="10">
        <v>156</v>
      </c>
      <c r="M80" s="10">
        <v>211</v>
      </c>
      <c r="N80" s="29">
        <f>SUM(B80:M80)</f>
        <v>819</v>
      </c>
    </row>
    <row r="81" spans="1:14" ht="19.5" thickBot="1">
      <c r="A81" s="22" t="s">
        <v>17</v>
      </c>
      <c r="B81" s="49">
        <v>538</v>
      </c>
      <c r="C81" s="49">
        <v>371</v>
      </c>
      <c r="D81" s="49">
        <v>209</v>
      </c>
      <c r="E81" s="49">
        <v>815</v>
      </c>
      <c r="F81" s="49">
        <v>357</v>
      </c>
      <c r="G81" s="49">
        <v>170</v>
      </c>
      <c r="H81" s="49">
        <v>176</v>
      </c>
      <c r="I81" s="49">
        <v>187</v>
      </c>
      <c r="J81" s="49">
        <v>216</v>
      </c>
      <c r="K81" s="49">
        <v>392</v>
      </c>
      <c r="L81" s="49">
        <v>351</v>
      </c>
      <c r="M81" s="49">
        <v>418</v>
      </c>
      <c r="N81" s="29">
        <f>SUM(B81:M81)</f>
        <v>4200</v>
      </c>
    </row>
    <row r="82" spans="1:14" ht="19.5" thickBot="1">
      <c r="A82" s="7" t="s">
        <v>23</v>
      </c>
      <c r="B82" s="48">
        <f>B77+B78</f>
        <v>1543</v>
      </c>
      <c r="C82" s="48">
        <f>C77+C78</f>
        <v>1339</v>
      </c>
      <c r="D82" s="48">
        <f t="shared" ref="D82:M82" si="24">D77+D78</f>
        <v>1018</v>
      </c>
      <c r="E82" s="48">
        <f t="shared" si="24"/>
        <v>1599</v>
      </c>
      <c r="F82" s="48">
        <f t="shared" si="24"/>
        <v>1279</v>
      </c>
      <c r="G82" s="48">
        <f t="shared" si="24"/>
        <v>1245</v>
      </c>
      <c r="H82" s="48">
        <f t="shared" si="24"/>
        <v>1342</v>
      </c>
      <c r="I82" s="48">
        <f t="shared" si="24"/>
        <v>1814</v>
      </c>
      <c r="J82" s="48">
        <f t="shared" si="24"/>
        <v>1943</v>
      </c>
      <c r="K82" s="48">
        <f t="shared" si="24"/>
        <v>2279</v>
      </c>
      <c r="L82" s="48">
        <f t="shared" si="24"/>
        <v>1808</v>
      </c>
      <c r="M82" s="48">
        <f t="shared" si="24"/>
        <v>1346</v>
      </c>
      <c r="N82" s="34">
        <f>SUM(B82:M82)</f>
        <v>18555</v>
      </c>
    </row>
    <row r="83" spans="1:14" ht="55.5" customHeight="1" thickBot="1"/>
    <row r="84" spans="1:14">
      <c r="A84" s="6"/>
      <c r="B84" s="70" t="s">
        <v>36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2" t="s">
        <v>40</v>
      </c>
    </row>
    <row r="85" spans="1:14" ht="16.5" thickBot="1">
      <c r="A85" s="21"/>
      <c r="B85" s="16" t="s">
        <v>2</v>
      </c>
      <c r="C85" s="9" t="s">
        <v>3</v>
      </c>
      <c r="D85" s="9" t="s">
        <v>4</v>
      </c>
      <c r="E85" s="9" t="s">
        <v>5</v>
      </c>
      <c r="F85" s="9" t="s">
        <v>6</v>
      </c>
      <c r="G85" s="9" t="s">
        <v>7</v>
      </c>
      <c r="H85" s="9" t="s">
        <v>8</v>
      </c>
      <c r="I85" s="9" t="s">
        <v>9</v>
      </c>
      <c r="J85" s="9" t="s">
        <v>10</v>
      </c>
      <c r="K85" s="9" t="s">
        <v>11</v>
      </c>
      <c r="L85" s="9" t="s">
        <v>12</v>
      </c>
      <c r="M85" s="9" t="s">
        <v>13</v>
      </c>
      <c r="N85" s="73"/>
    </row>
    <row r="86" spans="1:14" ht="19.5" thickBot="1">
      <c r="A86" s="14" t="s">
        <v>0</v>
      </c>
      <c r="B86" s="17">
        <v>0</v>
      </c>
      <c r="C86" s="8">
        <v>0</v>
      </c>
      <c r="D86" s="8">
        <v>0</v>
      </c>
      <c r="E86" s="8">
        <v>139</v>
      </c>
      <c r="F86" s="8">
        <v>691</v>
      </c>
      <c r="G86" s="8">
        <v>1237</v>
      </c>
      <c r="H86" s="8">
        <v>1485</v>
      </c>
      <c r="I86" s="8">
        <v>2064</v>
      </c>
      <c r="J86" s="8">
        <v>1925</v>
      </c>
      <c r="K86" s="8">
        <v>1755</v>
      </c>
      <c r="L86" s="8">
        <v>1425</v>
      </c>
      <c r="M86" s="24">
        <v>763</v>
      </c>
      <c r="N86" s="28">
        <f>SUM(B86:M86)</f>
        <v>11484</v>
      </c>
    </row>
    <row r="87" spans="1:14" ht="19.5" thickBot="1">
      <c r="A87" s="58" t="s">
        <v>1</v>
      </c>
      <c r="B87" s="66">
        <f t="shared" ref="B87:K87" si="25">B89+B88</f>
        <v>0</v>
      </c>
      <c r="C87" s="17">
        <f t="shared" si="25"/>
        <v>0</v>
      </c>
      <c r="D87" s="17">
        <f t="shared" si="25"/>
        <v>0</v>
      </c>
      <c r="E87" s="17">
        <f t="shared" si="25"/>
        <v>0</v>
      </c>
      <c r="F87" s="17">
        <f t="shared" si="25"/>
        <v>0</v>
      </c>
      <c r="G87" s="17">
        <f t="shared" si="25"/>
        <v>0</v>
      </c>
      <c r="H87" s="17">
        <f t="shared" si="25"/>
        <v>0</v>
      </c>
      <c r="I87" s="17">
        <f t="shared" si="25"/>
        <v>95</v>
      </c>
      <c r="J87" s="17">
        <f t="shared" si="25"/>
        <v>110</v>
      </c>
      <c r="K87" s="17">
        <f t="shared" si="25"/>
        <v>53</v>
      </c>
      <c r="L87" s="17">
        <f>L89+L88</f>
        <v>250</v>
      </c>
      <c r="M87" s="17">
        <f>M89+M88</f>
        <v>165</v>
      </c>
      <c r="N87" s="67">
        <f>SUM(B87:M87)</f>
        <v>673</v>
      </c>
    </row>
    <row r="88" spans="1:14">
      <c r="A88" s="46" t="s">
        <v>48</v>
      </c>
      <c r="B88" s="68"/>
      <c r="C88" s="68"/>
      <c r="D88" s="68"/>
      <c r="E88" s="68"/>
      <c r="F88" s="68"/>
      <c r="G88" s="68"/>
      <c r="H88" s="68"/>
      <c r="I88" s="68">
        <v>0</v>
      </c>
      <c r="J88" s="68">
        <v>40</v>
      </c>
      <c r="K88" s="68">
        <v>53</v>
      </c>
      <c r="L88" s="68">
        <v>114</v>
      </c>
      <c r="M88" s="68">
        <v>99</v>
      </c>
      <c r="N88" s="65">
        <f t="shared" ref="N88:N89" si="26">SUM(B88:M88)</f>
        <v>306</v>
      </c>
    </row>
    <row r="89" spans="1:14">
      <c r="A89" s="46" t="s">
        <v>32</v>
      </c>
      <c r="B89" s="49"/>
      <c r="C89" s="49"/>
      <c r="D89" s="49"/>
      <c r="E89" s="49"/>
      <c r="F89" s="49"/>
      <c r="G89" s="49"/>
      <c r="H89" s="49"/>
      <c r="I89" s="49">
        <v>95</v>
      </c>
      <c r="J89" s="49">
        <v>70</v>
      </c>
      <c r="K89" s="49"/>
      <c r="L89" s="49">
        <v>136</v>
      </c>
      <c r="M89" s="49">
        <v>66</v>
      </c>
      <c r="N89" s="37">
        <f t="shared" si="26"/>
        <v>367</v>
      </c>
    </row>
    <row r="90" spans="1:14">
      <c r="A90" s="44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52"/>
    </row>
    <row r="91" spans="1:14">
      <c r="A91" s="3" t="s">
        <v>41</v>
      </c>
      <c r="N91" s="3">
        <f>N5+N22+N40+N77+N86+N60</f>
        <v>248746</v>
      </c>
    </row>
    <row r="92" spans="1:14">
      <c r="A92" s="3" t="s">
        <v>42</v>
      </c>
      <c r="N92" s="36">
        <f>N6+N23+N41+N78+N61+N87</f>
        <v>83019</v>
      </c>
    </row>
    <row r="94" spans="1:14">
      <c r="M94" s="2" t="s">
        <v>45</v>
      </c>
      <c r="N94" s="1">
        <f>SUM(N91:N93)</f>
        <v>331765</v>
      </c>
    </row>
    <row r="95" spans="1:14">
      <c r="A95" s="69" t="s">
        <v>43</v>
      </c>
      <c r="B95" s="69"/>
      <c r="C95" s="69"/>
      <c r="D95" s="69"/>
      <c r="E95" s="69"/>
      <c r="F95" s="69"/>
      <c r="G95" s="69"/>
    </row>
  </sheetData>
  <mergeCells count="15">
    <mergeCell ref="A1:M1"/>
    <mergeCell ref="A2:M2"/>
    <mergeCell ref="B3:M3"/>
    <mergeCell ref="N3:N4"/>
    <mergeCell ref="B20:M20"/>
    <mergeCell ref="N20:N21"/>
    <mergeCell ref="B38:M38"/>
    <mergeCell ref="N38:N39"/>
    <mergeCell ref="B58:M58"/>
    <mergeCell ref="N58:N59"/>
    <mergeCell ref="B75:M75"/>
    <mergeCell ref="N75:N76"/>
    <mergeCell ref="B84:M84"/>
    <mergeCell ref="N84:N85"/>
    <mergeCell ref="A95:G95"/>
  </mergeCells>
  <pageMargins left="0.11811023622047245" right="0.11811023622047245" top="0.74803149606299213" bottom="0.15748031496062992" header="0" footer="0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2012г</vt:lpstr>
      <vt:lpstr>2013г </vt:lpstr>
      <vt:lpstr>2014г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2015-03-04T12:53:28Z</dcterms:modified>
</cp:coreProperties>
</file>